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октябрь" sheetId="1" r:id="rId1"/>
    <sheet name="январь-октябрь (2)" sheetId="2" r:id="rId2"/>
    <sheet name="Лист2" sheetId="3" r:id="rId3"/>
    <sheet name="Лист3" sheetId="4" r:id="rId4"/>
    <sheet name="ноябрь-2011" sheetId="5" r:id="rId5"/>
    <sheet name="ноябрь-2011юр.лица (2)" sheetId="6" r:id="rId6"/>
    <sheet name="декабрь-2011 (2)" sheetId="7" r:id="rId7"/>
  </sheets>
  <definedNames/>
  <calcPr fullCalcOnLoad="1"/>
</workbook>
</file>

<file path=xl/sharedStrings.xml><?xml version="1.0" encoding="utf-8"?>
<sst xmlns="http://schemas.openxmlformats.org/spreadsheetml/2006/main" count="339" uniqueCount="130">
  <si>
    <t>УТВЕРЖДАЮ</t>
  </si>
  <si>
    <t>Управляющий ТС</t>
  </si>
  <si>
    <t>__________________Скубенко С.В.</t>
  </si>
  <si>
    <t>"___"______________2011 г.</t>
  </si>
  <si>
    <t>ДОХОДЫ И РАСХОДЫ ПО ТС</t>
  </si>
  <si>
    <t>ЗА ОКТЯБРЬ 2011 Г.</t>
  </si>
  <si>
    <t>Наименование ЖКУ</t>
  </si>
  <si>
    <t>Есенина, 30</t>
  </si>
  <si>
    <t>Доход</t>
  </si>
  <si>
    <t>Расход</t>
  </si>
  <si>
    <t>Результат</t>
  </si>
  <si>
    <t>Есенина, 34</t>
  </si>
  <si>
    <t>Есенина, 36</t>
  </si>
  <si>
    <t>Есенина, 38</t>
  </si>
  <si>
    <t>Вывоз ТБО</t>
  </si>
  <si>
    <t>Обезвреживание ТБО</t>
  </si>
  <si>
    <t>Капремонт</t>
  </si>
  <si>
    <t>Подогрев воды</t>
  </si>
  <si>
    <t>Лифт (ТО-1 ежемес.)</t>
  </si>
  <si>
    <t>ТО входной двери</t>
  </si>
  <si>
    <t>Аксиома</t>
  </si>
  <si>
    <t>МТИС</t>
  </si>
  <si>
    <t>Радио</t>
  </si>
  <si>
    <t>Итого:</t>
  </si>
  <si>
    <t>Возмещаемые ЖКУ</t>
  </si>
  <si>
    <t>Расшифровка техобсл.</t>
  </si>
  <si>
    <t>Отопление</t>
  </si>
  <si>
    <t>Техобслуживание</t>
  </si>
  <si>
    <t>итого:</t>
  </si>
  <si>
    <t>УТОЧНЕННЫЙ РАСЧЕТ</t>
  </si>
  <si>
    <t>Лифт (ТО-2 годов.обсл.)</t>
  </si>
  <si>
    <t>счета</t>
  </si>
  <si>
    <t>Электроэнергия</t>
  </si>
  <si>
    <t>Противопожарная защиты</t>
  </si>
  <si>
    <t>ФАКТИЧЕСКИЙ</t>
  </si>
  <si>
    <t>Вода и канализация</t>
  </si>
  <si>
    <t>КАРТОЧКА</t>
  </si>
  <si>
    <t>НАРАСТАЮЩИМ ИТОГОМ</t>
  </si>
  <si>
    <t>ПО ОКТЯБРЬ 2011 Г.</t>
  </si>
  <si>
    <t>Лифт (ТО-1 ежемес.ТО-2)</t>
  </si>
  <si>
    <t>Отопление, включ.МОП</t>
  </si>
  <si>
    <t>Возмещаемые факт.затр.</t>
  </si>
  <si>
    <t>в т.ч.электроэнергия МОП</t>
  </si>
  <si>
    <t>в т.ч.противопож. защиты</t>
  </si>
  <si>
    <t>вода и стоки</t>
  </si>
  <si>
    <t>Аварийное обследование</t>
  </si>
  <si>
    <t>Дезинфекция</t>
  </si>
  <si>
    <t>Кабельная канал.</t>
  </si>
  <si>
    <t>контроль за противопожар.</t>
  </si>
  <si>
    <t>Электроэнергия ТС</t>
  </si>
  <si>
    <t>Услуги связи</t>
  </si>
  <si>
    <t xml:space="preserve">Услуги банка </t>
  </si>
  <si>
    <t>техобслуж.внутрид.счет.</t>
  </si>
  <si>
    <t>зарплата персонала ТС</t>
  </si>
  <si>
    <t>Отчисления от зарплаты</t>
  </si>
  <si>
    <t>материалы</t>
  </si>
  <si>
    <t>автоуслуги по уборке</t>
  </si>
  <si>
    <t>информационные услуги</t>
  </si>
  <si>
    <t>УЧЕТА ДОХОДОВ И РАСХОДОВ по возмещаемым  собственниками ЖКУ</t>
  </si>
  <si>
    <t>ЗА ноябрь 2011 Г.</t>
  </si>
  <si>
    <t>УЧЕТ ДОХОДОВ И РАСХОДОВ</t>
  </si>
  <si>
    <t>ПО ВОЗМЕЩАЕМЫМ ЖКУ</t>
  </si>
  <si>
    <t>Возмещаем.факт.затраты</t>
  </si>
  <si>
    <t>Аренда</t>
  </si>
  <si>
    <t>"ТехноПиксель"</t>
  </si>
  <si>
    <t>"Мануфактура Радивил"</t>
  </si>
  <si>
    <t>Налог по УСН</t>
  </si>
  <si>
    <t>Налог на землю, недвиж.</t>
  </si>
  <si>
    <t>Главный бухгалтер_______________</t>
  </si>
  <si>
    <t>Техобслуживание допол.</t>
  </si>
  <si>
    <t>Есенина, 30                                       8400,3 кв.м</t>
  </si>
  <si>
    <t>Есенина, 34                       2993,8 кв.м.</t>
  </si>
  <si>
    <t>Есенина, 36                                    12068,9 кв.м</t>
  </si>
  <si>
    <t>Есенина, 38                       12068,9 кв.м</t>
  </si>
  <si>
    <t>Добавить в "жировки"</t>
  </si>
  <si>
    <t>Электроэнергия МОП</t>
  </si>
  <si>
    <t>тариф</t>
  </si>
  <si>
    <t>Лифт доп. обслуживание</t>
  </si>
  <si>
    <t xml:space="preserve">Лифт </t>
  </si>
  <si>
    <t>на рассмотрение</t>
  </si>
  <si>
    <t>Противопожарная защита</t>
  </si>
  <si>
    <t>утвердить?</t>
  </si>
  <si>
    <t>ФАКТИЧЕСКИЙ по юридич.лицам</t>
  </si>
  <si>
    <t>Захоронение ТО</t>
  </si>
  <si>
    <t xml:space="preserve">Подогрев </t>
  </si>
  <si>
    <t>Вода и стоки</t>
  </si>
  <si>
    <t xml:space="preserve"> Доход</t>
  </si>
  <si>
    <t>Полиплюс</t>
  </si>
  <si>
    <t>Электроэнергия, всего</t>
  </si>
  <si>
    <t>Экоцентр</t>
  </si>
  <si>
    <t>Технопиксель</t>
  </si>
  <si>
    <t>Медфармгрупп</t>
  </si>
  <si>
    <t>Балабин</t>
  </si>
  <si>
    <t>Банк Москва-Минск</t>
  </si>
  <si>
    <t>-</t>
  </si>
  <si>
    <t>Абибак</t>
  </si>
  <si>
    <t xml:space="preserve">Есенина, 30                                       </t>
  </si>
  <si>
    <t xml:space="preserve">Есенина, 36                   </t>
  </si>
  <si>
    <t xml:space="preserve">Есенина, 38                              </t>
  </si>
  <si>
    <t>Ассэр</t>
  </si>
  <si>
    <t>Мануфактура Радивил</t>
  </si>
  <si>
    <t>Ветсервис</t>
  </si>
  <si>
    <t>Жуков С.М.</t>
  </si>
  <si>
    <t>__________________Самойленко О.В.</t>
  </si>
  <si>
    <t>Реклама</t>
  </si>
  <si>
    <t>Зоопрестиж</t>
  </si>
  <si>
    <t>"Унитэкс"</t>
  </si>
  <si>
    <t>"___"______________2012 г.</t>
  </si>
  <si>
    <t>Возмещение за офис</t>
  </si>
  <si>
    <t>Опломб. теплос.</t>
  </si>
  <si>
    <t>Противопож. защита</t>
  </si>
  <si>
    <t>Есенина, 36                    12068,9 кв.м</t>
  </si>
  <si>
    <t>"Мануфак. Радивил"</t>
  </si>
  <si>
    <t>Налог на зем., недв.</t>
  </si>
  <si>
    <t>"Мануф. Радивил"</t>
  </si>
  <si>
    <t>Добавить в жировки</t>
  </si>
  <si>
    <t>Повер. и опломб.</t>
  </si>
  <si>
    <t>Счета</t>
  </si>
  <si>
    <t>Лифт обслуживание</t>
  </si>
  <si>
    <t>1670672</t>
  </si>
  <si>
    <t>1581876</t>
  </si>
  <si>
    <t>131,0704</t>
  </si>
  <si>
    <t>138,4278</t>
  </si>
  <si>
    <t>1688315</t>
  </si>
  <si>
    <t>Есенина, 38    10852,8/ 12068,9 кв.м</t>
  </si>
  <si>
    <t>Есенина, 30    7581,7/ 8400,3 кв.м</t>
  </si>
  <si>
    <t>И.о.управляющего ТС</t>
  </si>
  <si>
    <t>УЧЕТ ДОХОДОВ И РАСХОДОВ ТС ЖИЛЫХ ДОМОВ № 30,34,36,38 ПО УЛ. ЕСЕНИНА</t>
  </si>
  <si>
    <t>ЗА ДЕКАБРЬ МЕСЯЦ 2011 ГОДА</t>
  </si>
  <si>
    <t>Главный бухгалтер______________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</si>
</sst>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00000_р_._-;\-* #,##0.000000_р_._-;_-* &quot;-&quot;??_р_._-;_-@_-"/>
    <numFmt numFmtId="170" formatCode="_-* #,##0.0000000_р_._-;\-* #,##0.0000000_р_._-;_-* &quot;-&quot;??_р_._-;_-@_-"/>
    <numFmt numFmtId="171" formatCode="0.0"/>
    <numFmt numFmtId="172" formatCode="0.000"/>
    <numFmt numFmtId="173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8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/>
    </xf>
    <xf numFmtId="164" fontId="0" fillId="0" borderId="10" xfId="58" applyNumberFormat="1" applyFont="1" applyBorder="1" applyAlignment="1">
      <alignment/>
    </xf>
    <xf numFmtId="164" fontId="0" fillId="0" borderId="0" xfId="58" applyNumberFormat="1" applyFont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0" fillId="0" borderId="0" xfId="58" applyNumberFormat="1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164" fontId="45" fillId="0" borderId="10" xfId="58" applyNumberFormat="1" applyFont="1" applyBorder="1" applyAlignment="1">
      <alignment/>
    </xf>
    <xf numFmtId="164" fontId="0" fillId="0" borderId="10" xfId="58" applyNumberFormat="1" applyFont="1" applyBorder="1" applyAlignment="1">
      <alignment horizontal="center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58" applyNumberFormat="1" applyFont="1" applyBorder="1" applyAlignment="1">
      <alignment/>
    </xf>
    <xf numFmtId="0" fontId="0" fillId="0" borderId="13" xfId="0" applyBorder="1" applyAlignment="1">
      <alignment/>
    </xf>
    <xf numFmtId="164" fontId="0" fillId="0" borderId="13" xfId="58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4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17" xfId="0" applyFont="1" applyBorder="1" applyAlignment="1">
      <alignment/>
    </xf>
    <xf numFmtId="164" fontId="0" fillId="0" borderId="18" xfId="58" applyNumberFormat="1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9" xfId="0" applyFont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20" xfId="0" applyBorder="1" applyAlignment="1">
      <alignment/>
    </xf>
    <xf numFmtId="164" fontId="0" fillId="0" borderId="21" xfId="58" applyNumberFormat="1" applyFont="1" applyBorder="1" applyAlignment="1">
      <alignment/>
    </xf>
    <xf numFmtId="164" fontId="0" fillId="0" borderId="22" xfId="58" applyNumberFormat="1" applyFont="1" applyBorder="1" applyAlignment="1">
      <alignment/>
    </xf>
    <xf numFmtId="164" fontId="35" fillId="0" borderId="13" xfId="58" applyNumberFormat="1" applyFont="1" applyBorder="1" applyAlignment="1">
      <alignment/>
    </xf>
    <xf numFmtId="164" fontId="35" fillId="0" borderId="10" xfId="58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7" xfId="58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164" fontId="0" fillId="0" borderId="17" xfId="58" applyNumberFormat="1" applyFont="1" applyBorder="1" applyAlignment="1">
      <alignment horizontal="center"/>
    </xf>
    <xf numFmtId="0" fontId="35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35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 wrapText="1"/>
    </xf>
    <xf numFmtId="164" fontId="35" fillId="0" borderId="24" xfId="0" applyNumberFormat="1" applyFont="1" applyBorder="1" applyAlignment="1">
      <alignment wrapText="1"/>
    </xf>
    <xf numFmtId="164" fontId="0" fillId="0" borderId="24" xfId="0" applyNumberFormat="1" applyBorder="1" applyAlignment="1">
      <alignment/>
    </xf>
    <xf numFmtId="164" fontId="35" fillId="0" borderId="24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27" xfId="0" applyFont="1" applyBorder="1" applyAlignment="1">
      <alignment/>
    </xf>
    <xf numFmtId="0" fontId="35" fillId="0" borderId="28" xfId="0" applyFont="1" applyBorder="1" applyAlignment="1">
      <alignment/>
    </xf>
    <xf numFmtId="0" fontId="35" fillId="0" borderId="20" xfId="0" applyFont="1" applyBorder="1" applyAlignment="1">
      <alignment/>
    </xf>
    <xf numFmtId="164" fontId="35" fillId="0" borderId="29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24" xfId="0" applyFont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35" fillId="0" borderId="30" xfId="0" applyFont="1" applyBorder="1" applyAlignment="1">
      <alignment/>
    </xf>
    <xf numFmtId="0" fontId="35" fillId="0" borderId="31" xfId="0" applyFont="1" applyBorder="1" applyAlignment="1">
      <alignment/>
    </xf>
    <xf numFmtId="164" fontId="35" fillId="0" borderId="32" xfId="0" applyNumberFormat="1" applyFont="1" applyBorder="1" applyAlignment="1">
      <alignment/>
    </xf>
    <xf numFmtId="0" fontId="45" fillId="0" borderId="24" xfId="0" applyFont="1" applyBorder="1" applyAlignment="1">
      <alignment horizontal="center" wrapText="1"/>
    </xf>
    <xf numFmtId="164" fontId="0" fillId="0" borderId="33" xfId="58" applyNumberFormat="1" applyFont="1" applyBorder="1" applyAlignment="1">
      <alignment/>
    </xf>
    <xf numFmtId="164" fontId="0" fillId="0" borderId="34" xfId="58" applyNumberFormat="1" applyFont="1" applyBorder="1" applyAlignment="1">
      <alignment/>
    </xf>
    <xf numFmtId="164" fontId="0" fillId="0" borderId="35" xfId="58" applyNumberFormat="1" applyFont="1" applyBorder="1" applyAlignment="1">
      <alignment/>
    </xf>
    <xf numFmtId="0" fontId="44" fillId="0" borderId="24" xfId="0" applyFont="1" applyBorder="1" applyAlignment="1">
      <alignment horizontal="center" wrapText="1"/>
    </xf>
    <xf numFmtId="164" fontId="46" fillId="0" borderId="24" xfId="0" applyNumberFormat="1" applyFont="1" applyBorder="1" applyAlignment="1">
      <alignment wrapText="1"/>
    </xf>
    <xf numFmtId="164" fontId="44" fillId="0" borderId="24" xfId="0" applyNumberFormat="1" applyFont="1" applyBorder="1" applyAlignment="1">
      <alignment/>
    </xf>
    <xf numFmtId="164" fontId="0" fillId="0" borderId="17" xfId="58" applyNumberFormat="1" applyFont="1" applyBorder="1" applyAlignment="1">
      <alignment/>
    </xf>
    <xf numFmtId="164" fontId="35" fillId="0" borderId="17" xfId="58" applyNumberFormat="1" applyFont="1" applyBorder="1" applyAlignment="1">
      <alignment/>
    </xf>
    <xf numFmtId="0" fontId="35" fillId="0" borderId="24" xfId="0" applyFont="1" applyBorder="1" applyAlignment="1">
      <alignment horizontal="left" vertical="center"/>
    </xf>
    <xf numFmtId="0" fontId="44" fillId="0" borderId="34" xfId="0" applyFont="1" applyBorder="1" applyAlignment="1">
      <alignment horizontal="center" wrapText="1"/>
    </xf>
    <xf numFmtId="0" fontId="35" fillId="0" borderId="25" xfId="0" applyFont="1" applyBorder="1" applyAlignment="1">
      <alignment/>
    </xf>
    <xf numFmtId="164" fontId="44" fillId="0" borderId="33" xfId="0" applyNumberFormat="1" applyFont="1" applyBorder="1" applyAlignment="1">
      <alignment/>
    </xf>
    <xf numFmtId="164" fontId="0" fillId="0" borderId="13" xfId="58" applyNumberFormat="1" applyFont="1" applyBorder="1" applyAlignment="1">
      <alignment/>
    </xf>
    <xf numFmtId="0" fontId="35" fillId="0" borderId="36" xfId="0" applyFont="1" applyBorder="1" applyAlignment="1">
      <alignment horizontal="center" vertical="center"/>
    </xf>
    <xf numFmtId="164" fontId="44" fillId="0" borderId="17" xfId="0" applyNumberFormat="1" applyFont="1" applyBorder="1" applyAlignment="1">
      <alignment/>
    </xf>
    <xf numFmtId="0" fontId="44" fillId="0" borderId="36" xfId="0" applyFont="1" applyBorder="1" applyAlignment="1">
      <alignment horizontal="center" wrapText="1"/>
    </xf>
    <xf numFmtId="164" fontId="44" fillId="0" borderId="10" xfId="0" applyNumberFormat="1" applyFont="1" applyBorder="1" applyAlignment="1">
      <alignment/>
    </xf>
    <xf numFmtId="164" fontId="46" fillId="0" borderId="35" xfId="0" applyNumberFormat="1" applyFont="1" applyBorder="1" applyAlignment="1">
      <alignment wrapText="1"/>
    </xf>
    <xf numFmtId="0" fontId="35" fillId="0" borderId="37" xfId="0" applyFont="1" applyBorder="1" applyAlignment="1">
      <alignment/>
    </xf>
    <xf numFmtId="164" fontId="35" fillId="0" borderId="38" xfId="58" applyNumberFormat="1" applyFont="1" applyBorder="1" applyAlignment="1">
      <alignment/>
    </xf>
    <xf numFmtId="164" fontId="0" fillId="0" borderId="39" xfId="58" applyNumberFormat="1" applyFont="1" applyBorder="1" applyAlignment="1">
      <alignment/>
    </xf>
    <xf numFmtId="164" fontId="0" fillId="0" borderId="38" xfId="58" applyNumberFormat="1" applyFont="1" applyBorder="1" applyAlignment="1">
      <alignment/>
    </xf>
    <xf numFmtId="0" fontId="44" fillId="0" borderId="40" xfId="0" applyFont="1" applyBorder="1" applyAlignment="1">
      <alignment horizontal="center" wrapText="1"/>
    </xf>
    <xf numFmtId="164" fontId="0" fillId="0" borderId="19" xfId="58" applyNumberFormat="1" applyFont="1" applyBorder="1" applyAlignment="1">
      <alignment/>
    </xf>
    <xf numFmtId="164" fontId="44" fillId="0" borderId="36" xfId="0" applyNumberFormat="1" applyFont="1" applyBorder="1" applyAlignment="1">
      <alignment/>
    </xf>
    <xf numFmtId="0" fontId="35" fillId="0" borderId="36" xfId="0" applyFont="1" applyBorder="1" applyAlignment="1">
      <alignment/>
    </xf>
    <xf numFmtId="164" fontId="0" fillId="0" borderId="38" xfId="58" applyNumberFormat="1" applyFont="1" applyBorder="1" applyAlignment="1">
      <alignment horizontal="center"/>
    </xf>
    <xf numFmtId="164" fontId="46" fillId="0" borderId="26" xfId="0" applyNumberFormat="1" applyFont="1" applyBorder="1" applyAlignment="1">
      <alignment wrapText="1"/>
    </xf>
    <xf numFmtId="164" fontId="44" fillId="0" borderId="26" xfId="0" applyNumberFormat="1" applyFont="1" applyBorder="1" applyAlignment="1">
      <alignment/>
    </xf>
    <xf numFmtId="164" fontId="0" fillId="0" borderId="19" xfId="58" applyNumberFormat="1" applyFont="1" applyBorder="1" applyAlignment="1">
      <alignment horizontal="center"/>
    </xf>
    <xf numFmtId="164" fontId="0" fillId="0" borderId="35" xfId="58" applyNumberFormat="1" applyFont="1" applyBorder="1" applyAlignment="1">
      <alignment/>
    </xf>
    <xf numFmtId="164" fontId="44" fillId="0" borderId="38" xfId="0" applyNumberFormat="1" applyFont="1" applyBorder="1" applyAlignment="1">
      <alignment/>
    </xf>
    <xf numFmtId="0" fontId="35" fillId="0" borderId="41" xfId="0" applyFont="1" applyFill="1" applyBorder="1" applyAlignment="1">
      <alignment/>
    </xf>
    <xf numFmtId="164" fontId="35" fillId="0" borderId="41" xfId="58" applyNumberFormat="1" applyFont="1" applyBorder="1" applyAlignment="1">
      <alignment/>
    </xf>
    <xf numFmtId="164" fontId="44" fillId="0" borderId="19" xfId="0" applyNumberFormat="1" applyFont="1" applyBorder="1" applyAlignment="1">
      <alignment/>
    </xf>
    <xf numFmtId="164" fontId="0" fillId="0" borderId="42" xfId="58" applyNumberFormat="1" applyFont="1" applyBorder="1" applyAlignment="1">
      <alignment/>
    </xf>
    <xf numFmtId="164" fontId="0" fillId="0" borderId="19" xfId="58" applyNumberFormat="1" applyFont="1" applyBorder="1" applyAlignment="1">
      <alignment/>
    </xf>
    <xf numFmtId="164" fontId="0" fillId="0" borderId="42" xfId="58" applyNumberFormat="1" applyFont="1" applyBorder="1" applyAlignment="1">
      <alignment/>
    </xf>
    <xf numFmtId="164" fontId="44" fillId="0" borderId="42" xfId="0" applyNumberFormat="1" applyFont="1" applyBorder="1" applyAlignment="1">
      <alignment/>
    </xf>
    <xf numFmtId="0" fontId="35" fillId="0" borderId="43" xfId="0" applyFont="1" applyBorder="1" applyAlignment="1">
      <alignment/>
    </xf>
    <xf numFmtId="0" fontId="35" fillId="0" borderId="11" xfId="0" applyFont="1" applyBorder="1" applyAlignment="1">
      <alignment/>
    </xf>
    <xf numFmtId="164" fontId="35" fillId="0" borderId="44" xfId="0" applyNumberFormat="1" applyFont="1" applyBorder="1" applyAlignment="1">
      <alignment/>
    </xf>
    <xf numFmtId="0" fontId="44" fillId="0" borderId="36" xfId="0" applyFont="1" applyBorder="1" applyAlignment="1">
      <alignment/>
    </xf>
    <xf numFmtId="164" fontId="44" fillId="0" borderId="45" xfId="0" applyNumberFormat="1" applyFont="1" applyBorder="1" applyAlignment="1">
      <alignment/>
    </xf>
    <xf numFmtId="0" fontId="35" fillId="0" borderId="46" xfId="0" applyFont="1" applyFill="1" applyBorder="1" applyAlignment="1">
      <alignment/>
    </xf>
    <xf numFmtId="164" fontId="0" fillId="0" borderId="47" xfId="58" applyNumberFormat="1" applyFont="1" applyBorder="1" applyAlignment="1">
      <alignment/>
    </xf>
    <xf numFmtId="164" fontId="0" fillId="0" borderId="46" xfId="58" applyNumberFormat="1" applyFont="1" applyBorder="1" applyAlignment="1">
      <alignment/>
    </xf>
    <xf numFmtId="164" fontId="0" fillId="0" borderId="48" xfId="58" applyNumberFormat="1" applyFont="1" applyBorder="1" applyAlignment="1">
      <alignment/>
    </xf>
    <xf numFmtId="164" fontId="0" fillId="0" borderId="49" xfId="58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8" fillId="0" borderId="24" xfId="0" applyNumberFormat="1" applyFont="1" applyBorder="1" applyAlignment="1">
      <alignment/>
    </xf>
    <xf numFmtId="49" fontId="50" fillId="0" borderId="24" xfId="0" applyNumberFormat="1" applyFont="1" applyBorder="1" applyAlignment="1">
      <alignment/>
    </xf>
    <xf numFmtId="49" fontId="50" fillId="0" borderId="27" xfId="0" applyNumberFormat="1" applyFont="1" applyBorder="1" applyAlignment="1">
      <alignment/>
    </xf>
    <xf numFmtId="0" fontId="51" fillId="0" borderId="0" xfId="0" applyFont="1" applyAlignment="1">
      <alignment/>
    </xf>
    <xf numFmtId="49" fontId="48" fillId="0" borderId="50" xfId="0" applyNumberFormat="1" applyFont="1" applyBorder="1" applyAlignment="1">
      <alignment horizontal="center" wrapText="1"/>
    </xf>
    <xf numFmtId="49" fontId="50" fillId="0" borderId="50" xfId="0" applyNumberFormat="1" applyFont="1" applyBorder="1" applyAlignment="1">
      <alignment horizontal="center" vertical="center"/>
    </xf>
    <xf numFmtId="49" fontId="48" fillId="0" borderId="24" xfId="0" applyNumberFormat="1" applyFont="1" applyFill="1" applyBorder="1" applyAlignment="1">
      <alignment/>
    </xf>
    <xf numFmtId="49" fontId="50" fillId="0" borderId="24" xfId="0" applyNumberFormat="1" applyFont="1" applyFill="1" applyBorder="1" applyAlignment="1">
      <alignment/>
    </xf>
    <xf numFmtId="49" fontId="50" fillId="0" borderId="26" xfId="0" applyNumberFormat="1" applyFont="1" applyFill="1" applyBorder="1" applyAlignment="1">
      <alignment/>
    </xf>
    <xf numFmtId="49" fontId="48" fillId="0" borderId="16" xfId="58" applyNumberFormat="1" applyFont="1" applyBorder="1" applyAlignment="1">
      <alignment horizontal="center"/>
    </xf>
    <xf numFmtId="49" fontId="48" fillId="0" borderId="14" xfId="58" applyNumberFormat="1" applyFont="1" applyBorder="1" applyAlignment="1">
      <alignment horizontal="center"/>
    </xf>
    <xf numFmtId="49" fontId="48" fillId="0" borderId="15" xfId="58" applyNumberFormat="1" applyFont="1" applyBorder="1" applyAlignment="1">
      <alignment horizontal="center"/>
    </xf>
    <xf numFmtId="49" fontId="48" fillId="0" borderId="51" xfId="0" applyNumberFormat="1" applyFont="1" applyBorder="1" applyAlignment="1">
      <alignment horizontal="center"/>
    </xf>
    <xf numFmtId="49" fontId="48" fillId="0" borderId="45" xfId="0" applyNumberFormat="1" applyFont="1" applyBorder="1" applyAlignment="1">
      <alignment horizontal="center"/>
    </xf>
    <xf numFmtId="49" fontId="48" fillId="0" borderId="24" xfId="0" applyNumberFormat="1" applyFont="1" applyBorder="1" applyAlignment="1">
      <alignment horizontal="center"/>
    </xf>
    <xf numFmtId="49" fontId="50" fillId="0" borderId="24" xfId="0" applyNumberFormat="1" applyFont="1" applyBorder="1" applyAlignment="1">
      <alignment horizontal="center"/>
    </xf>
    <xf numFmtId="49" fontId="48" fillId="0" borderId="27" xfId="0" applyNumberFormat="1" applyFont="1" applyBorder="1" applyAlignment="1">
      <alignment horizontal="center"/>
    </xf>
    <xf numFmtId="49" fontId="48" fillId="0" borderId="26" xfId="0" applyNumberFormat="1" applyFont="1" applyBorder="1" applyAlignment="1">
      <alignment horizontal="center"/>
    </xf>
    <xf numFmtId="1" fontId="48" fillId="0" borderId="18" xfId="58" applyNumberFormat="1" applyFont="1" applyBorder="1" applyAlignment="1">
      <alignment horizontal="center"/>
    </xf>
    <xf numFmtId="1" fontId="48" fillId="0" borderId="17" xfId="58" applyNumberFormat="1" applyFont="1" applyBorder="1" applyAlignment="1">
      <alignment horizontal="center"/>
    </xf>
    <xf numFmtId="1" fontId="48" fillId="0" borderId="10" xfId="58" applyNumberFormat="1" applyFont="1" applyBorder="1" applyAlignment="1">
      <alignment horizontal="center"/>
    </xf>
    <xf numFmtId="1" fontId="50" fillId="0" borderId="18" xfId="58" applyNumberFormat="1" applyFont="1" applyBorder="1" applyAlignment="1">
      <alignment horizontal="center"/>
    </xf>
    <xf numFmtId="1" fontId="48" fillId="0" borderId="23" xfId="0" applyNumberFormat="1" applyFont="1" applyBorder="1" applyAlignment="1">
      <alignment horizontal="center"/>
    </xf>
    <xf numFmtId="1" fontId="50" fillId="0" borderId="12" xfId="58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48" fillId="0" borderId="13" xfId="58" applyNumberFormat="1" applyFont="1" applyBorder="1" applyAlignment="1">
      <alignment horizontal="center"/>
    </xf>
    <xf numFmtId="1" fontId="50" fillId="0" borderId="28" xfId="0" applyNumberFormat="1" applyFont="1" applyBorder="1" applyAlignment="1">
      <alignment horizontal="center"/>
    </xf>
    <xf numFmtId="1" fontId="50" fillId="0" borderId="20" xfId="0" applyNumberFormat="1" applyFont="1" applyBorder="1" applyAlignment="1">
      <alignment horizontal="center"/>
    </xf>
    <xf numFmtId="1" fontId="50" fillId="0" borderId="29" xfId="0" applyNumberFormat="1" applyFont="1" applyBorder="1" applyAlignment="1">
      <alignment horizontal="center"/>
    </xf>
    <xf numFmtId="1" fontId="48" fillId="0" borderId="17" xfId="0" applyNumberFormat="1" applyFont="1" applyBorder="1" applyAlignment="1">
      <alignment horizontal="center"/>
    </xf>
    <xf numFmtId="1" fontId="48" fillId="0" borderId="18" xfId="0" applyNumberFormat="1" applyFont="1" applyBorder="1" applyAlignment="1">
      <alignment horizontal="center"/>
    </xf>
    <xf numFmtId="1" fontId="50" fillId="0" borderId="18" xfId="0" applyNumberFormat="1" applyFont="1" applyBorder="1" applyAlignment="1">
      <alignment horizontal="center"/>
    </xf>
    <xf numFmtId="1" fontId="48" fillId="0" borderId="19" xfId="0" applyNumberFormat="1" applyFont="1" applyBorder="1" applyAlignment="1">
      <alignment horizontal="center"/>
    </xf>
    <xf numFmtId="1" fontId="48" fillId="0" borderId="21" xfId="0" applyNumberFormat="1" applyFont="1" applyBorder="1" applyAlignment="1">
      <alignment horizontal="center"/>
    </xf>
    <xf numFmtId="1" fontId="48" fillId="0" borderId="22" xfId="58" applyNumberFormat="1" applyFont="1" applyBorder="1" applyAlignment="1">
      <alignment horizontal="center"/>
    </xf>
    <xf numFmtId="1" fontId="48" fillId="0" borderId="22" xfId="0" applyNumberFormat="1" applyFont="1" applyBorder="1" applyAlignment="1">
      <alignment horizontal="center"/>
    </xf>
    <xf numFmtId="173" fontId="50" fillId="0" borderId="18" xfId="0" applyNumberFormat="1" applyFont="1" applyBorder="1" applyAlignment="1">
      <alignment horizontal="center"/>
    </xf>
    <xf numFmtId="1" fontId="50" fillId="0" borderId="52" xfId="0" applyNumberFormat="1" applyFont="1" applyBorder="1" applyAlignment="1">
      <alignment horizontal="center"/>
    </xf>
    <xf numFmtId="1" fontId="48" fillId="0" borderId="24" xfId="0" applyNumberFormat="1" applyFont="1" applyBorder="1" applyAlignment="1">
      <alignment horizontal="center"/>
    </xf>
    <xf numFmtId="1" fontId="50" fillId="0" borderId="22" xfId="58" applyNumberFormat="1" applyFont="1" applyBorder="1" applyAlignment="1">
      <alignment horizontal="center"/>
    </xf>
    <xf numFmtId="2" fontId="50" fillId="0" borderId="18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45" fillId="0" borderId="50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49" fontId="50" fillId="0" borderId="50" xfId="0" applyNumberFormat="1" applyFont="1" applyBorder="1" applyAlignment="1">
      <alignment horizontal="center" wrapText="1"/>
    </xf>
    <xf numFmtId="49" fontId="50" fillId="0" borderId="26" xfId="0" applyNumberFormat="1" applyFont="1" applyBorder="1" applyAlignment="1">
      <alignment horizontal="center" wrapText="1"/>
    </xf>
    <xf numFmtId="49" fontId="50" fillId="0" borderId="50" xfId="0" applyNumberFormat="1" applyFont="1" applyBorder="1" applyAlignment="1">
      <alignment horizontal="center" vertical="center"/>
    </xf>
    <xf numFmtId="49" fontId="50" fillId="0" borderId="26" xfId="0" applyNumberFormat="1" applyFont="1" applyBorder="1" applyAlignment="1">
      <alignment horizontal="center" vertical="center"/>
    </xf>
    <xf numFmtId="49" fontId="50" fillId="0" borderId="53" xfId="0" applyNumberFormat="1" applyFont="1" applyBorder="1" applyAlignment="1">
      <alignment horizontal="center"/>
    </xf>
    <xf numFmtId="49" fontId="50" fillId="0" borderId="54" xfId="0" applyNumberFormat="1" applyFont="1" applyBorder="1" applyAlignment="1">
      <alignment horizontal="center"/>
    </xf>
    <xf numFmtId="49" fontId="50" fillId="0" borderId="55" xfId="0" applyNumberFormat="1" applyFont="1" applyBorder="1" applyAlignment="1">
      <alignment horizontal="center"/>
    </xf>
    <xf numFmtId="49" fontId="50" fillId="0" borderId="56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2.8515625" style="0" customWidth="1"/>
    <col min="2" max="2" width="25.00390625" style="0" customWidth="1"/>
    <col min="3" max="3" width="13.00390625" style="0" customWidth="1"/>
    <col min="4" max="4" width="12.8515625" style="0" customWidth="1"/>
    <col min="5" max="5" width="11.7109375" style="0" customWidth="1"/>
    <col min="6" max="6" width="12.421875" style="0" customWidth="1"/>
    <col min="7" max="7" width="11.8515625" style="0" customWidth="1"/>
    <col min="8" max="8" width="12.421875" style="0" customWidth="1"/>
    <col min="9" max="9" width="13.421875" style="0" customWidth="1"/>
    <col min="10" max="10" width="13.28125" style="0" customWidth="1"/>
    <col min="11" max="11" width="12.421875" style="0" customWidth="1"/>
    <col min="12" max="12" width="13.00390625" style="0" customWidth="1"/>
    <col min="13" max="13" width="13.140625" style="0" customWidth="1"/>
    <col min="14" max="14" width="12.140625" style="0" customWidth="1"/>
  </cols>
  <sheetData>
    <row r="1" ht="15">
      <c r="E1" t="s">
        <v>0</v>
      </c>
    </row>
    <row r="2" ht="15">
      <c r="E2" t="s">
        <v>1</v>
      </c>
    </row>
    <row r="3" ht="15">
      <c r="E3" t="s">
        <v>2</v>
      </c>
    </row>
    <row r="4" spans="1:5" ht="15">
      <c r="A4" t="s">
        <v>34</v>
      </c>
      <c r="E4" t="s">
        <v>3</v>
      </c>
    </row>
    <row r="5" ht="15">
      <c r="A5" t="s">
        <v>29</v>
      </c>
    </row>
    <row r="6" ht="15">
      <c r="A6" t="s">
        <v>4</v>
      </c>
    </row>
    <row r="7" ht="15">
      <c r="A7" t="s">
        <v>5</v>
      </c>
    </row>
    <row r="9" spans="1:14" ht="15">
      <c r="A9" s="160" t="s">
        <v>31</v>
      </c>
      <c r="B9" s="162" t="s">
        <v>6</v>
      </c>
      <c r="C9" s="161" t="s">
        <v>7</v>
      </c>
      <c r="D9" s="161"/>
      <c r="E9" s="161"/>
      <c r="F9" s="161" t="s">
        <v>11</v>
      </c>
      <c r="G9" s="161"/>
      <c r="H9" s="161"/>
      <c r="I9" s="161" t="s">
        <v>12</v>
      </c>
      <c r="J9" s="161"/>
      <c r="K9" s="161"/>
      <c r="L9" s="161" t="s">
        <v>13</v>
      </c>
      <c r="M9" s="161"/>
      <c r="N9" s="161"/>
    </row>
    <row r="10" spans="1:14" ht="15">
      <c r="A10" s="160"/>
      <c r="B10" s="162"/>
      <c r="C10" s="1" t="s">
        <v>8</v>
      </c>
      <c r="D10" s="1" t="s">
        <v>9</v>
      </c>
      <c r="E10" s="1" t="s">
        <v>10</v>
      </c>
      <c r="F10" s="1" t="s">
        <v>8</v>
      </c>
      <c r="G10" s="1" t="s">
        <v>9</v>
      </c>
      <c r="H10" s="1" t="s">
        <v>10</v>
      </c>
      <c r="I10" s="1" t="s">
        <v>8</v>
      </c>
      <c r="J10" s="1" t="s">
        <v>9</v>
      </c>
      <c r="K10" s="1" t="s">
        <v>10</v>
      </c>
      <c r="L10" s="1" t="s">
        <v>8</v>
      </c>
      <c r="M10" s="1" t="s">
        <v>9</v>
      </c>
      <c r="N10" s="1" t="s">
        <v>10</v>
      </c>
    </row>
    <row r="11" spans="1:14" ht="15">
      <c r="A11" s="2"/>
      <c r="B11" s="7" t="s">
        <v>24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5">
      <c r="A12" s="8">
        <f aca="true" t="shared" si="0" ref="A12:A23">D12+G12+J12+M12</f>
        <v>1495918</v>
      </c>
      <c r="B12" s="1" t="s">
        <v>14</v>
      </c>
      <c r="C12" s="4">
        <v>353633</v>
      </c>
      <c r="D12" s="4">
        <v>353633</v>
      </c>
      <c r="E12" s="4">
        <f>C12-D12</f>
        <v>0</v>
      </c>
      <c r="F12" s="5">
        <v>99075</v>
      </c>
      <c r="G12" s="4">
        <v>99075</v>
      </c>
      <c r="H12" s="4">
        <f>F12-G12</f>
        <v>0</v>
      </c>
      <c r="I12" s="4">
        <v>501171</v>
      </c>
      <c r="J12" s="4">
        <v>501171</v>
      </c>
      <c r="K12" s="4">
        <f>I12-J12</f>
        <v>0</v>
      </c>
      <c r="L12" s="4">
        <v>522862</v>
      </c>
      <c r="M12" s="4">
        <v>542039</v>
      </c>
      <c r="N12" s="4">
        <f>L12-M12</f>
        <v>-19177</v>
      </c>
    </row>
    <row r="13" spans="1:14" ht="15">
      <c r="A13" s="8">
        <f t="shared" si="0"/>
        <v>528516</v>
      </c>
      <c r="B13" s="1" t="s">
        <v>15</v>
      </c>
      <c r="C13" s="4">
        <v>124939</v>
      </c>
      <c r="D13" s="4">
        <v>124939</v>
      </c>
      <c r="E13" s="4">
        <f aca="true" t="shared" si="1" ref="E13:E23">C13-D13</f>
        <v>0</v>
      </c>
      <c r="F13" s="4">
        <v>35003</v>
      </c>
      <c r="G13" s="4">
        <v>35003</v>
      </c>
      <c r="H13" s="4">
        <f aca="true" t="shared" si="2" ref="H13:H23">F13-G13</f>
        <v>0</v>
      </c>
      <c r="I13" s="4">
        <v>177064</v>
      </c>
      <c r="J13" s="4">
        <v>177064</v>
      </c>
      <c r="K13" s="4">
        <f aca="true" t="shared" si="3" ref="K13:K23">I13-J13</f>
        <v>0</v>
      </c>
      <c r="L13" s="4">
        <v>184726</v>
      </c>
      <c r="M13" s="4">
        <v>191510</v>
      </c>
      <c r="N13" s="4">
        <f aca="true" t="shared" si="4" ref="N13:N23">L13-M13</f>
        <v>-6784</v>
      </c>
    </row>
    <row r="14" spans="1:14" ht="15">
      <c r="A14" s="8">
        <f t="shared" si="0"/>
        <v>15432588</v>
      </c>
      <c r="B14" s="1" t="s">
        <v>16</v>
      </c>
      <c r="C14" s="4">
        <v>3518235</v>
      </c>
      <c r="D14" s="4">
        <v>3518235</v>
      </c>
      <c r="E14" s="4">
        <f t="shared" si="1"/>
        <v>0</v>
      </c>
      <c r="F14" s="4">
        <v>1343314</v>
      </c>
      <c r="G14" s="4">
        <v>1343314</v>
      </c>
      <c r="H14" s="4">
        <f t="shared" si="2"/>
        <v>0</v>
      </c>
      <c r="I14" s="4">
        <v>5384044</v>
      </c>
      <c r="J14" s="4">
        <v>5384044</v>
      </c>
      <c r="K14" s="4">
        <f t="shared" si="3"/>
        <v>0</v>
      </c>
      <c r="L14" s="4">
        <v>5186995</v>
      </c>
      <c r="M14" s="4">
        <v>5186995</v>
      </c>
      <c r="N14" s="4">
        <f t="shared" si="4"/>
        <v>0</v>
      </c>
    </row>
    <row r="15" spans="1:14" ht="15">
      <c r="A15" s="8">
        <f t="shared" si="0"/>
        <v>4063058</v>
      </c>
      <c r="B15" s="1" t="s">
        <v>18</v>
      </c>
      <c r="C15" s="4">
        <v>359550</v>
      </c>
      <c r="D15" s="4">
        <v>893845</v>
      </c>
      <c r="E15" s="4">
        <f t="shared" si="1"/>
        <v>-534295</v>
      </c>
      <c r="F15" s="4">
        <v>80750</v>
      </c>
      <c r="G15" s="4">
        <v>215181</v>
      </c>
      <c r="H15" s="4">
        <f t="shared" si="2"/>
        <v>-134431</v>
      </c>
      <c r="I15" s="4">
        <v>531250</v>
      </c>
      <c r="J15" s="4">
        <v>1544631</v>
      </c>
      <c r="K15" s="4">
        <f t="shared" si="3"/>
        <v>-1013381</v>
      </c>
      <c r="L15" s="4">
        <v>531250</v>
      </c>
      <c r="M15" s="4">
        <v>1409401</v>
      </c>
      <c r="N15" s="4">
        <f t="shared" si="4"/>
        <v>-878151</v>
      </c>
    </row>
    <row r="16" spans="1:14" ht="15">
      <c r="A16" s="8">
        <f t="shared" si="0"/>
        <v>5006603</v>
      </c>
      <c r="B16" s="1" t="s">
        <v>17</v>
      </c>
      <c r="C16" s="4">
        <v>1315393</v>
      </c>
      <c r="D16" s="4">
        <v>1315393</v>
      </c>
      <c r="E16" s="4">
        <f t="shared" si="1"/>
        <v>0</v>
      </c>
      <c r="F16" s="4">
        <v>404820</v>
      </c>
      <c r="G16" s="4">
        <v>404820</v>
      </c>
      <c r="H16" s="4">
        <f t="shared" si="2"/>
        <v>0</v>
      </c>
      <c r="I16" s="4">
        <v>1719760</v>
      </c>
      <c r="J16" s="4">
        <v>1719760</v>
      </c>
      <c r="K16" s="4">
        <f t="shared" si="3"/>
        <v>0</v>
      </c>
      <c r="L16" s="4">
        <v>1566630</v>
      </c>
      <c r="M16" s="4">
        <v>1566630</v>
      </c>
      <c r="N16" s="4">
        <f t="shared" si="4"/>
        <v>0</v>
      </c>
    </row>
    <row r="17" spans="1:14" ht="15">
      <c r="A17" s="8">
        <f t="shared" si="0"/>
        <v>15879591</v>
      </c>
      <c r="B17" s="1" t="s">
        <v>26</v>
      </c>
      <c r="C17" s="4">
        <v>4800114</v>
      </c>
      <c r="D17" s="4">
        <v>3965762</v>
      </c>
      <c r="E17" s="4">
        <f t="shared" si="1"/>
        <v>834352</v>
      </c>
      <c r="F17" s="4">
        <v>1831271</v>
      </c>
      <c r="G17" s="4">
        <v>1438174</v>
      </c>
      <c r="H17" s="4">
        <f t="shared" si="2"/>
        <v>393097</v>
      </c>
      <c r="I17" s="4">
        <v>6723332</v>
      </c>
      <c r="J17" s="4">
        <v>5267993</v>
      </c>
      <c r="K17" s="4">
        <f t="shared" si="3"/>
        <v>1455339</v>
      </c>
      <c r="L17" s="4">
        <v>6551510</v>
      </c>
      <c r="M17" s="4">
        <v>5207662</v>
      </c>
      <c r="N17" s="4">
        <f t="shared" si="4"/>
        <v>1343848</v>
      </c>
    </row>
    <row r="18" spans="1:14" ht="15">
      <c r="A18" s="8">
        <f t="shared" si="0"/>
        <v>16262459</v>
      </c>
      <c r="B18" s="1" t="s">
        <v>27</v>
      </c>
      <c r="C18" s="4">
        <v>4309005</v>
      </c>
      <c r="D18" s="4">
        <v>5556174</v>
      </c>
      <c r="E18" s="4">
        <f t="shared" si="1"/>
        <v>-1247169</v>
      </c>
      <c r="F18" s="4">
        <v>1590328</v>
      </c>
      <c r="G18" s="4">
        <v>1099473</v>
      </c>
      <c r="H18" s="4">
        <f t="shared" si="2"/>
        <v>490855</v>
      </c>
      <c r="I18" s="4">
        <v>6295552</v>
      </c>
      <c r="J18" s="4">
        <v>4551370</v>
      </c>
      <c r="K18" s="4">
        <f t="shared" si="3"/>
        <v>1744182</v>
      </c>
      <c r="L18" s="4">
        <v>6056047</v>
      </c>
      <c r="M18" s="4">
        <v>5055442</v>
      </c>
      <c r="N18" s="4">
        <f t="shared" si="4"/>
        <v>1000605</v>
      </c>
    </row>
    <row r="19" spans="1:14" ht="15">
      <c r="A19" s="8">
        <f t="shared" si="0"/>
        <v>486897</v>
      </c>
      <c r="B19" s="1" t="s">
        <v>30</v>
      </c>
      <c r="C19" s="4"/>
      <c r="D19" s="4">
        <v>114564</v>
      </c>
      <c r="E19" s="4">
        <f t="shared" si="1"/>
        <v>-114564</v>
      </c>
      <c r="F19" s="4"/>
      <c r="G19" s="4">
        <v>28641</v>
      </c>
      <c r="H19" s="4">
        <f t="shared" si="2"/>
        <v>-28641</v>
      </c>
      <c r="I19" s="4"/>
      <c r="J19" s="4">
        <v>171846</v>
      </c>
      <c r="K19" s="4">
        <f t="shared" si="3"/>
        <v>-171846</v>
      </c>
      <c r="L19" s="4"/>
      <c r="M19" s="4">
        <v>171846</v>
      </c>
      <c r="N19" s="4">
        <f t="shared" si="4"/>
        <v>-171846</v>
      </c>
    </row>
    <row r="20" spans="1:14" ht="15">
      <c r="A20" s="8">
        <f t="shared" si="0"/>
        <v>1157200</v>
      </c>
      <c r="B20" s="1" t="s">
        <v>19</v>
      </c>
      <c r="C20" s="4">
        <v>286000</v>
      </c>
      <c r="D20" s="4">
        <v>286000</v>
      </c>
      <c r="E20" s="4">
        <f t="shared" si="1"/>
        <v>0</v>
      </c>
      <c r="F20" s="4">
        <v>96800</v>
      </c>
      <c r="G20" s="4">
        <v>96800</v>
      </c>
      <c r="H20" s="4">
        <f t="shared" si="2"/>
        <v>0</v>
      </c>
      <c r="I20" s="4">
        <v>385000</v>
      </c>
      <c r="J20" s="4">
        <v>385000</v>
      </c>
      <c r="K20" s="4">
        <f t="shared" si="3"/>
        <v>0</v>
      </c>
      <c r="L20" s="4">
        <v>389400</v>
      </c>
      <c r="M20" s="4">
        <v>389400</v>
      </c>
      <c r="N20" s="4">
        <f t="shared" si="4"/>
        <v>0</v>
      </c>
    </row>
    <row r="21" spans="1:14" ht="15">
      <c r="A21" s="8">
        <f t="shared" si="0"/>
        <v>2133000</v>
      </c>
      <c r="B21" s="1" t="s">
        <v>20</v>
      </c>
      <c r="C21" s="4">
        <v>423000</v>
      </c>
      <c r="D21" s="4">
        <v>423000</v>
      </c>
      <c r="E21" s="4">
        <f t="shared" si="1"/>
        <v>0</v>
      </c>
      <c r="F21" s="4">
        <v>233000</v>
      </c>
      <c r="G21" s="4">
        <v>233000</v>
      </c>
      <c r="H21" s="4">
        <f t="shared" si="2"/>
        <v>0</v>
      </c>
      <c r="I21" s="4">
        <v>1770000</v>
      </c>
      <c r="J21" s="4">
        <v>933000</v>
      </c>
      <c r="K21" s="4">
        <f t="shared" si="3"/>
        <v>837000</v>
      </c>
      <c r="L21" s="4">
        <v>544000</v>
      </c>
      <c r="M21" s="4">
        <v>544000</v>
      </c>
      <c r="N21" s="4">
        <f t="shared" si="4"/>
        <v>0</v>
      </c>
    </row>
    <row r="22" spans="1:14" ht="15">
      <c r="A22" s="8">
        <f t="shared" si="0"/>
        <v>2079560</v>
      </c>
      <c r="B22" s="1" t="s">
        <v>21</v>
      </c>
      <c r="C22" s="4">
        <v>585540</v>
      </c>
      <c r="D22" s="4">
        <v>585540</v>
      </c>
      <c r="E22" s="4">
        <f t="shared" si="1"/>
        <v>0</v>
      </c>
      <c r="F22" s="4">
        <v>271440</v>
      </c>
      <c r="G22" s="4">
        <v>271440</v>
      </c>
      <c r="H22" s="4">
        <f t="shared" si="2"/>
        <v>0</v>
      </c>
      <c r="I22" s="4">
        <v>648180</v>
      </c>
      <c r="J22" s="4">
        <v>648180</v>
      </c>
      <c r="K22" s="4">
        <f t="shared" si="3"/>
        <v>0</v>
      </c>
      <c r="L22" s="4">
        <v>558250</v>
      </c>
      <c r="M22" s="4">
        <v>574400</v>
      </c>
      <c r="N22" s="4">
        <f t="shared" si="4"/>
        <v>-16150</v>
      </c>
    </row>
    <row r="23" spans="1:14" ht="15">
      <c r="A23" s="8">
        <f t="shared" si="0"/>
        <v>203150</v>
      </c>
      <c r="B23" s="1" t="s">
        <v>22</v>
      </c>
      <c r="C23" s="4">
        <v>50150</v>
      </c>
      <c r="D23" s="4">
        <v>50150</v>
      </c>
      <c r="E23" s="4">
        <f t="shared" si="1"/>
        <v>0</v>
      </c>
      <c r="F23" s="4">
        <v>17000</v>
      </c>
      <c r="G23" s="4">
        <v>17000</v>
      </c>
      <c r="H23" s="4">
        <f t="shared" si="2"/>
        <v>0</v>
      </c>
      <c r="I23" s="4">
        <v>133450</v>
      </c>
      <c r="J23" s="4">
        <v>133450</v>
      </c>
      <c r="K23" s="4">
        <f t="shared" si="3"/>
        <v>0</v>
      </c>
      <c r="L23" s="4"/>
      <c r="M23" s="4">
        <v>2550</v>
      </c>
      <c r="N23" s="4">
        <f t="shared" si="4"/>
        <v>-2550</v>
      </c>
    </row>
    <row r="24" spans="1:14" ht="15">
      <c r="A24" s="1"/>
      <c r="B24" s="3" t="s">
        <v>28</v>
      </c>
      <c r="C24" s="4">
        <f aca="true" t="shared" si="5" ref="C24:N24">SUM(C12:C23)</f>
        <v>16125559</v>
      </c>
      <c r="D24" s="4">
        <f t="shared" si="5"/>
        <v>17187235</v>
      </c>
      <c r="E24" s="4">
        <f t="shared" si="5"/>
        <v>-1061676</v>
      </c>
      <c r="F24" s="4">
        <f t="shared" si="5"/>
        <v>6002801</v>
      </c>
      <c r="G24" s="4">
        <f t="shared" si="5"/>
        <v>5281921</v>
      </c>
      <c r="H24" s="4">
        <f t="shared" si="5"/>
        <v>720880</v>
      </c>
      <c r="I24" s="4">
        <f t="shared" si="5"/>
        <v>24268803</v>
      </c>
      <c r="J24" s="4">
        <f t="shared" si="5"/>
        <v>21417509</v>
      </c>
      <c r="K24" s="4">
        <f t="shared" si="5"/>
        <v>2851294</v>
      </c>
      <c r="L24" s="4">
        <f t="shared" si="5"/>
        <v>22091670</v>
      </c>
      <c r="M24" s="4">
        <f t="shared" si="5"/>
        <v>20841875</v>
      </c>
      <c r="N24" s="4">
        <f t="shared" si="5"/>
        <v>1249795</v>
      </c>
    </row>
    <row r="25" spans="1:14" ht="15">
      <c r="A25" s="1"/>
      <c r="B25" s="6" t="s">
        <v>25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8">
        <f>D26+G26+J26+M26</f>
        <v>3193472</v>
      </c>
      <c r="B26" s="1" t="s">
        <v>32</v>
      </c>
      <c r="C26" s="4"/>
      <c r="D26" s="4">
        <v>685896</v>
      </c>
      <c r="E26" s="4">
        <f>C26-D26</f>
        <v>-685896</v>
      </c>
      <c r="F26" s="4"/>
      <c r="G26" s="4">
        <v>290854</v>
      </c>
      <c r="H26" s="4">
        <f>F26-G26</f>
        <v>-290854</v>
      </c>
      <c r="I26" s="4"/>
      <c r="J26" s="4">
        <v>1185590</v>
      </c>
      <c r="K26" s="4">
        <f>I26-J26</f>
        <v>-1185590</v>
      </c>
      <c r="L26" s="4"/>
      <c r="M26" s="4">
        <v>1031132</v>
      </c>
      <c r="N26" s="4">
        <f>L26-M26</f>
        <v>-1031132</v>
      </c>
    </row>
    <row r="27" spans="1:14" ht="15">
      <c r="A27" s="8">
        <f>M27</f>
        <v>1058032</v>
      </c>
      <c r="B27" s="1" t="s">
        <v>33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1058032</v>
      </c>
      <c r="N27" s="4">
        <f>L27-M27</f>
        <v>-1058032</v>
      </c>
    </row>
    <row r="28" spans="1:14" ht="15">
      <c r="A28" s="8">
        <f>D28+G28+J28+M28</f>
        <v>1427457</v>
      </c>
      <c r="B28" s="1" t="s">
        <v>35</v>
      </c>
      <c r="C28" s="4"/>
      <c r="D28" s="4">
        <v>255908</v>
      </c>
      <c r="E28" s="4">
        <f>C28-D28</f>
        <v>-255908</v>
      </c>
      <c r="F28" s="4"/>
      <c r="G28" s="4">
        <v>85653</v>
      </c>
      <c r="H28" s="4">
        <f>F28-G28</f>
        <v>-85653</v>
      </c>
      <c r="I28" s="4"/>
      <c r="J28" s="4">
        <v>306267</v>
      </c>
      <c r="K28" s="4">
        <f>I28-J28</f>
        <v>-306267</v>
      </c>
      <c r="L28" s="4"/>
      <c r="M28" s="4">
        <v>779629</v>
      </c>
      <c r="N28" s="4"/>
    </row>
    <row r="29" spans="1:14" ht="15">
      <c r="A29" s="1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5">
      <c r="A30" s="1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1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5">
      <c r="A32" s="1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5">
      <c r="A33" s="1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1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5">
      <c r="A35" s="1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">
      <c r="A36" s="1"/>
      <c r="B36" s="1" t="s">
        <v>23</v>
      </c>
      <c r="C36" s="1"/>
      <c r="D36" s="1"/>
      <c r="E36" s="8">
        <f>SUM(E24:E35)</f>
        <v>-2003480</v>
      </c>
      <c r="F36" s="1"/>
      <c r="G36" s="1"/>
      <c r="H36" s="8">
        <f>SUM(H24:H35)</f>
        <v>344373</v>
      </c>
      <c r="I36" s="1"/>
      <c r="J36" s="1"/>
      <c r="K36" s="8">
        <f>SUM(K24:K35)</f>
        <v>1359437</v>
      </c>
      <c r="L36" s="1"/>
      <c r="M36" s="1"/>
      <c r="N36" s="8">
        <f>SUM(N24:N35)</f>
        <v>-839369</v>
      </c>
    </row>
  </sheetData>
  <sheetProtection/>
  <mergeCells count="6">
    <mergeCell ref="A9:A10"/>
    <mergeCell ref="C9:E9"/>
    <mergeCell ref="F9:H9"/>
    <mergeCell ref="I9:K9"/>
    <mergeCell ref="L9:N9"/>
    <mergeCell ref="B9:B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G39" sqref="G39"/>
    </sheetView>
  </sheetViews>
  <sheetFormatPr defaultColWidth="9.140625" defaultRowHeight="15"/>
  <cols>
    <col min="1" max="1" width="13.7109375" style="0" customWidth="1"/>
    <col min="2" max="2" width="23.57421875" style="0" customWidth="1"/>
    <col min="3" max="3" width="14.421875" style="0" customWidth="1"/>
    <col min="4" max="4" width="13.8515625" style="0" customWidth="1"/>
    <col min="5" max="5" width="15.28125" style="0" customWidth="1"/>
    <col min="6" max="6" width="14.140625" style="0" customWidth="1"/>
    <col min="7" max="7" width="13.140625" style="0" customWidth="1"/>
    <col min="8" max="8" width="13.57421875" style="0" customWidth="1"/>
    <col min="9" max="9" width="14.8515625" style="0" customWidth="1"/>
    <col min="10" max="10" width="14.00390625" style="0" customWidth="1"/>
    <col min="11" max="11" width="13.421875" style="0" customWidth="1"/>
    <col min="12" max="12" width="14.140625" style="0" customWidth="1"/>
    <col min="13" max="14" width="13.8515625" style="0" customWidth="1"/>
  </cols>
  <sheetData>
    <row r="1" ht="15">
      <c r="F1" t="s">
        <v>0</v>
      </c>
    </row>
    <row r="2" ht="15">
      <c r="F2" t="s">
        <v>1</v>
      </c>
    </row>
    <row r="3" spans="1:6" ht="15">
      <c r="A3" t="s">
        <v>36</v>
      </c>
      <c r="F3" t="s">
        <v>2</v>
      </c>
    </row>
    <row r="4" spans="1:6" ht="15">
      <c r="A4" t="s">
        <v>58</v>
      </c>
      <c r="F4" t="s">
        <v>3</v>
      </c>
    </row>
    <row r="5" ht="15">
      <c r="A5" t="s">
        <v>29</v>
      </c>
    </row>
    <row r="6" ht="15">
      <c r="A6" t="s">
        <v>37</v>
      </c>
    </row>
    <row r="7" ht="15">
      <c r="A7" t="s">
        <v>38</v>
      </c>
    </row>
    <row r="9" spans="1:14" ht="15">
      <c r="A9" s="160" t="s">
        <v>31</v>
      </c>
      <c r="B9" s="162" t="s">
        <v>6</v>
      </c>
      <c r="C9" s="161" t="s">
        <v>7</v>
      </c>
      <c r="D9" s="161"/>
      <c r="E9" s="161"/>
      <c r="F9" s="161" t="s">
        <v>11</v>
      </c>
      <c r="G9" s="161"/>
      <c r="H9" s="161"/>
      <c r="I9" s="161" t="s">
        <v>12</v>
      </c>
      <c r="J9" s="161"/>
      <c r="K9" s="161"/>
      <c r="L9" s="161" t="s">
        <v>13</v>
      </c>
      <c r="M9" s="161"/>
      <c r="N9" s="161"/>
    </row>
    <row r="10" spans="1:14" ht="15">
      <c r="A10" s="160"/>
      <c r="B10" s="162"/>
      <c r="C10" s="1" t="s">
        <v>8</v>
      </c>
      <c r="D10" s="1" t="s">
        <v>9</v>
      </c>
      <c r="E10" s="1" t="s">
        <v>10</v>
      </c>
      <c r="F10" s="1" t="s">
        <v>8</v>
      </c>
      <c r="G10" s="1" t="s">
        <v>9</v>
      </c>
      <c r="H10" s="1" t="s">
        <v>10</v>
      </c>
      <c r="I10" s="1" t="s">
        <v>8</v>
      </c>
      <c r="J10" s="1" t="s">
        <v>9</v>
      </c>
      <c r="K10" s="1" t="s">
        <v>10</v>
      </c>
      <c r="L10" s="1" t="s">
        <v>8</v>
      </c>
      <c r="M10" s="1" t="s">
        <v>9</v>
      </c>
      <c r="N10" s="1" t="s">
        <v>10</v>
      </c>
    </row>
    <row r="11" spans="1:14" ht="15">
      <c r="A11" s="2"/>
      <c r="B11" s="11" t="s">
        <v>41</v>
      </c>
      <c r="C11" s="4"/>
      <c r="D11" s="4">
        <f>D12+D14</f>
        <v>7276095</v>
      </c>
      <c r="E11" s="4">
        <f>C11-D11</f>
        <v>-7276095</v>
      </c>
      <c r="F11" s="4"/>
      <c r="G11" s="4">
        <f>G14+G12</f>
        <v>3204141</v>
      </c>
      <c r="H11" s="4">
        <f>F11-G11</f>
        <v>-3204141</v>
      </c>
      <c r="I11" s="4"/>
      <c r="J11" s="4">
        <f>J12+J14</f>
        <v>11464840</v>
      </c>
      <c r="K11" s="4">
        <f>I11-J11</f>
        <v>-11464840</v>
      </c>
      <c r="L11" s="4"/>
      <c r="M11" s="4">
        <f>M12+M13+M14</f>
        <v>26743104</v>
      </c>
      <c r="N11" s="4">
        <f>L11-M11</f>
        <v>-26743104</v>
      </c>
    </row>
    <row r="12" spans="1:14" ht="15">
      <c r="A12" s="2"/>
      <c r="B12" s="11" t="s">
        <v>42</v>
      </c>
      <c r="C12" s="4"/>
      <c r="D12" s="12">
        <v>5875734</v>
      </c>
      <c r="E12" s="4"/>
      <c r="F12" s="4"/>
      <c r="G12" s="12">
        <v>2442863</v>
      </c>
      <c r="H12" s="4"/>
      <c r="I12" s="4"/>
      <c r="J12" s="12">
        <v>9600000</v>
      </c>
      <c r="K12" s="4"/>
      <c r="L12" s="4"/>
      <c r="M12" s="12">
        <v>9217221</v>
      </c>
      <c r="N12" s="4"/>
    </row>
    <row r="13" spans="1:14" ht="15">
      <c r="A13" s="2"/>
      <c r="B13" s="11" t="s">
        <v>43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12">
        <v>10643328</v>
      </c>
      <c r="N13" s="4"/>
    </row>
    <row r="14" spans="1:14" ht="15">
      <c r="A14" s="2"/>
      <c r="B14" s="11" t="s">
        <v>44</v>
      </c>
      <c r="C14" s="12">
        <v>63912</v>
      </c>
      <c r="D14" s="12">
        <v>1400361</v>
      </c>
      <c r="E14" s="4"/>
      <c r="F14" s="4"/>
      <c r="G14" s="12">
        <v>761278</v>
      </c>
      <c r="H14" s="4"/>
      <c r="I14" s="12">
        <v>41040</v>
      </c>
      <c r="J14" s="12">
        <v>1864840</v>
      </c>
      <c r="K14" s="4"/>
      <c r="L14" s="4"/>
      <c r="M14" s="12">
        <v>6882555</v>
      </c>
      <c r="N14" s="4"/>
    </row>
    <row r="15" spans="1:14" ht="15">
      <c r="A15" s="8">
        <f aca="true" t="shared" si="0" ref="A15:A25">D15+G15+J15+M15</f>
        <v>11771239</v>
      </c>
      <c r="B15" s="10" t="s">
        <v>14</v>
      </c>
      <c r="C15" s="4">
        <v>2304781</v>
      </c>
      <c r="D15" s="4">
        <v>3384163</v>
      </c>
      <c r="E15" s="4">
        <f>C15-D15</f>
        <v>-1079382</v>
      </c>
      <c r="F15" s="13">
        <v>665678</v>
      </c>
      <c r="G15" s="4">
        <v>665678</v>
      </c>
      <c r="H15" s="4">
        <f>F15-G15</f>
        <v>0</v>
      </c>
      <c r="I15" s="4">
        <v>3272262</v>
      </c>
      <c r="J15" s="4">
        <v>3272262</v>
      </c>
      <c r="K15" s="4">
        <f>I15-J15</f>
        <v>0</v>
      </c>
      <c r="L15" s="4">
        <v>3369754</v>
      </c>
      <c r="M15" s="4">
        <v>4449136</v>
      </c>
      <c r="N15" s="4">
        <f>L15-M15</f>
        <v>-1079382</v>
      </c>
    </row>
    <row r="16" spans="1:14" ht="15">
      <c r="A16" s="8">
        <f t="shared" si="0"/>
        <v>4591596</v>
      </c>
      <c r="B16" s="10" t="s">
        <v>15</v>
      </c>
      <c r="C16" s="9">
        <v>839371</v>
      </c>
      <c r="D16" s="4">
        <v>1200000</v>
      </c>
      <c r="E16" s="4">
        <f aca="true" t="shared" si="1" ref="E16:E25">C16-D16</f>
        <v>-360629</v>
      </c>
      <c r="F16" s="4">
        <v>243034</v>
      </c>
      <c r="G16" s="4">
        <v>400000</v>
      </c>
      <c r="H16" s="4">
        <f aca="true" t="shared" si="2" ref="H16:H25">F16-G16</f>
        <v>-156966</v>
      </c>
      <c r="I16" s="4">
        <v>1192027</v>
      </c>
      <c r="J16" s="4">
        <v>1500000</v>
      </c>
      <c r="K16" s="4">
        <f aca="true" t="shared" si="3" ref="K16:K25">I16-J16</f>
        <v>-307973</v>
      </c>
      <c r="L16" s="4">
        <v>1226397</v>
      </c>
      <c r="M16" s="4">
        <v>1491596</v>
      </c>
      <c r="N16" s="4">
        <f aca="true" t="shared" si="4" ref="N16:N25">L16-M16</f>
        <v>-265199</v>
      </c>
    </row>
    <row r="17" spans="1:14" ht="15">
      <c r="A17" s="8">
        <f t="shared" si="0"/>
        <v>146886788</v>
      </c>
      <c r="B17" s="10" t="s">
        <v>16</v>
      </c>
      <c r="C17" s="4">
        <v>32633951</v>
      </c>
      <c r="D17" s="4">
        <v>32633951</v>
      </c>
      <c r="E17" s="4">
        <f t="shared" si="1"/>
        <v>0</v>
      </c>
      <c r="F17" s="4">
        <v>12835434</v>
      </c>
      <c r="G17" s="4">
        <v>12835434</v>
      </c>
      <c r="H17" s="4">
        <f t="shared" si="2"/>
        <v>0</v>
      </c>
      <c r="I17" s="4">
        <v>50488856</v>
      </c>
      <c r="J17" s="4">
        <v>50488856</v>
      </c>
      <c r="K17" s="4">
        <f t="shared" si="3"/>
        <v>0</v>
      </c>
      <c r="L17" s="4">
        <v>50928547</v>
      </c>
      <c r="M17" s="4">
        <v>50928547</v>
      </c>
      <c r="N17" s="4">
        <f t="shared" si="4"/>
        <v>0</v>
      </c>
    </row>
    <row r="18" spans="1:14" ht="15">
      <c r="A18" s="8">
        <f t="shared" si="0"/>
        <v>48200467</v>
      </c>
      <c r="B18" s="10" t="s">
        <v>39</v>
      </c>
      <c r="C18" s="4">
        <v>2958892</v>
      </c>
      <c r="D18" s="4">
        <v>9606376</v>
      </c>
      <c r="E18" s="4">
        <f t="shared" si="1"/>
        <v>-6647484</v>
      </c>
      <c r="F18" s="4">
        <v>705461</v>
      </c>
      <c r="G18" s="4">
        <v>2320191</v>
      </c>
      <c r="H18" s="4">
        <f t="shared" si="2"/>
        <v>-1614730</v>
      </c>
      <c r="I18" s="4">
        <v>4428306</v>
      </c>
      <c r="J18" s="4">
        <v>18344563</v>
      </c>
      <c r="K18" s="4">
        <f t="shared" si="3"/>
        <v>-13916257</v>
      </c>
      <c r="L18" s="4">
        <v>4430328</v>
      </c>
      <c r="M18" s="4">
        <v>17929337</v>
      </c>
      <c r="N18" s="4">
        <f t="shared" si="4"/>
        <v>-13499009</v>
      </c>
    </row>
    <row r="19" spans="1:14" ht="15">
      <c r="A19" s="8">
        <f t="shared" si="0"/>
        <v>56229863</v>
      </c>
      <c r="B19" s="10" t="s">
        <v>17</v>
      </c>
      <c r="C19" s="4">
        <v>15324737</v>
      </c>
      <c r="D19" s="4">
        <v>15324737</v>
      </c>
      <c r="E19" s="4">
        <f t="shared" si="1"/>
        <v>0</v>
      </c>
      <c r="F19" s="4">
        <v>6359496</v>
      </c>
      <c r="G19" s="4">
        <v>6359496</v>
      </c>
      <c r="H19" s="4">
        <f t="shared" si="2"/>
        <v>0</v>
      </c>
      <c r="I19" s="4">
        <v>20889487</v>
      </c>
      <c r="J19" s="4">
        <v>20889487</v>
      </c>
      <c r="K19" s="4">
        <f t="shared" si="3"/>
        <v>0</v>
      </c>
      <c r="L19" s="4">
        <v>13656143</v>
      </c>
      <c r="M19" s="4">
        <v>13656143</v>
      </c>
      <c r="N19" s="4">
        <f t="shared" si="4"/>
        <v>0</v>
      </c>
    </row>
    <row r="20" spans="1:14" ht="15">
      <c r="A20" s="8">
        <f t="shared" si="0"/>
        <v>108648712</v>
      </c>
      <c r="B20" s="10" t="s">
        <v>40</v>
      </c>
      <c r="C20" s="4">
        <v>24108726</v>
      </c>
      <c r="D20" s="4">
        <v>20998679</v>
      </c>
      <c r="E20" s="4">
        <f t="shared" si="1"/>
        <v>3110047</v>
      </c>
      <c r="F20" s="4">
        <v>10567580</v>
      </c>
      <c r="G20" s="4">
        <v>13277934</v>
      </c>
      <c r="H20" s="4">
        <f t="shared" si="2"/>
        <v>-2710354</v>
      </c>
      <c r="I20" s="4">
        <v>41475727</v>
      </c>
      <c r="J20" s="4">
        <v>33180552</v>
      </c>
      <c r="K20" s="4">
        <f t="shared" si="3"/>
        <v>8295175</v>
      </c>
      <c r="L20" s="4">
        <v>53688526</v>
      </c>
      <c r="M20" s="4">
        <v>41191547</v>
      </c>
      <c r="N20" s="4">
        <f t="shared" si="4"/>
        <v>12496979</v>
      </c>
    </row>
    <row r="21" spans="1:14" ht="15">
      <c r="A21" s="8">
        <f t="shared" si="0"/>
        <v>158327873</v>
      </c>
      <c r="B21" s="10" t="s">
        <v>27</v>
      </c>
      <c r="C21" s="4">
        <v>41117935</v>
      </c>
      <c r="D21" s="4">
        <v>39870668</v>
      </c>
      <c r="E21" s="4">
        <f t="shared" si="1"/>
        <v>1247267</v>
      </c>
      <c r="F21" s="4">
        <v>15290787</v>
      </c>
      <c r="G21" s="4">
        <v>16532935</v>
      </c>
      <c r="H21" s="4">
        <f t="shared" si="2"/>
        <v>-1242148</v>
      </c>
      <c r="I21" s="4">
        <v>60366270</v>
      </c>
      <c r="J21" s="4">
        <v>47745060</v>
      </c>
      <c r="K21" s="4">
        <f t="shared" si="3"/>
        <v>12621210</v>
      </c>
      <c r="L21" s="4">
        <v>59134863</v>
      </c>
      <c r="M21" s="4">
        <v>54179210</v>
      </c>
      <c r="N21" s="4">
        <f t="shared" si="4"/>
        <v>4955653</v>
      </c>
    </row>
    <row r="22" spans="1:14" ht="15">
      <c r="A22" s="8">
        <f t="shared" si="0"/>
        <v>9768520</v>
      </c>
      <c r="B22" s="10" t="s">
        <v>19</v>
      </c>
      <c r="C22" s="4">
        <v>2621980</v>
      </c>
      <c r="D22" s="4">
        <v>2960200</v>
      </c>
      <c r="E22" s="4">
        <f t="shared" si="1"/>
        <v>-338220</v>
      </c>
      <c r="F22" s="4">
        <v>886160</v>
      </c>
      <c r="G22" s="4">
        <v>1057160</v>
      </c>
      <c r="H22" s="4">
        <f t="shared" si="2"/>
        <v>-171000</v>
      </c>
      <c r="I22" s="4">
        <v>3522356</v>
      </c>
      <c r="J22" s="4">
        <v>3524500</v>
      </c>
      <c r="K22" s="4">
        <f t="shared" si="3"/>
        <v>-2144</v>
      </c>
      <c r="L22" s="4">
        <v>2226660</v>
      </c>
      <c r="M22" s="4">
        <v>2226660</v>
      </c>
      <c r="N22" s="4">
        <f t="shared" si="4"/>
        <v>0</v>
      </c>
    </row>
    <row r="23" spans="1:14" ht="15">
      <c r="A23" s="8">
        <f t="shared" si="0"/>
        <v>16645000</v>
      </c>
      <c r="B23" s="10" t="s">
        <v>20</v>
      </c>
      <c r="C23" s="4">
        <v>3459000</v>
      </c>
      <c r="D23" s="4">
        <v>3439000</v>
      </c>
      <c r="E23" s="4">
        <f t="shared" si="1"/>
        <v>20000</v>
      </c>
      <c r="F23" s="4">
        <v>1814000</v>
      </c>
      <c r="G23" s="4">
        <v>1858000</v>
      </c>
      <c r="H23" s="4">
        <f t="shared" si="2"/>
        <v>-44000</v>
      </c>
      <c r="I23" s="4">
        <v>7739000</v>
      </c>
      <c r="J23" s="4">
        <v>7698000</v>
      </c>
      <c r="K23" s="4">
        <f>I23-J23</f>
        <v>41000</v>
      </c>
      <c r="L23" s="4">
        <v>3681501</v>
      </c>
      <c r="M23" s="4">
        <v>3650000</v>
      </c>
      <c r="N23" s="4">
        <f t="shared" si="4"/>
        <v>31501</v>
      </c>
    </row>
    <row r="24" spans="1:14" ht="15">
      <c r="A24" s="8">
        <f t="shared" si="0"/>
        <v>12373760</v>
      </c>
      <c r="B24" s="10" t="s">
        <v>21</v>
      </c>
      <c r="C24" s="4">
        <v>4259940</v>
      </c>
      <c r="D24" s="4">
        <v>4709520</v>
      </c>
      <c r="E24" s="4">
        <f t="shared" si="1"/>
        <v>-449580</v>
      </c>
      <c r="F24" s="4">
        <v>1761120</v>
      </c>
      <c r="G24" s="4">
        <v>1761120</v>
      </c>
      <c r="H24" s="4">
        <f t="shared" si="2"/>
        <v>0</v>
      </c>
      <c r="I24" s="4">
        <v>3372960</v>
      </c>
      <c r="J24" s="4">
        <v>3372960</v>
      </c>
      <c r="K24" s="4">
        <f t="shared" si="3"/>
        <v>0</v>
      </c>
      <c r="L24" s="4">
        <v>2080580</v>
      </c>
      <c r="M24" s="4">
        <v>2530160</v>
      </c>
      <c r="N24" s="4">
        <f t="shared" si="4"/>
        <v>-449580</v>
      </c>
    </row>
    <row r="25" spans="1:14" ht="15">
      <c r="A25" s="8">
        <f t="shared" si="0"/>
        <v>1928057</v>
      </c>
      <c r="B25" s="10" t="s">
        <v>22</v>
      </c>
      <c r="C25" s="4">
        <v>478150</v>
      </c>
      <c r="D25" s="4">
        <v>494407</v>
      </c>
      <c r="E25" s="4">
        <f t="shared" si="1"/>
        <v>-16257</v>
      </c>
      <c r="F25" s="4">
        <v>164200</v>
      </c>
      <c r="G25" s="4">
        <v>164200</v>
      </c>
      <c r="H25" s="4">
        <f t="shared" si="2"/>
        <v>0</v>
      </c>
      <c r="I25" s="4">
        <v>1269450</v>
      </c>
      <c r="J25" s="4">
        <v>1269450</v>
      </c>
      <c r="K25" s="4">
        <f t="shared" si="3"/>
        <v>0</v>
      </c>
      <c r="L25" s="4"/>
      <c r="M25" s="4"/>
      <c r="N25" s="4">
        <f t="shared" si="4"/>
        <v>0</v>
      </c>
    </row>
    <row r="26" spans="1:14" ht="15">
      <c r="A26" s="14"/>
      <c r="B26" s="27" t="s">
        <v>28</v>
      </c>
      <c r="C26" s="4">
        <f>SUM(C11:C25)-C14</f>
        <v>130107463</v>
      </c>
      <c r="D26" s="4">
        <f>SUM(D11:D25)-D12-D14</f>
        <v>141897796</v>
      </c>
      <c r="E26" s="31">
        <f>SUM(E11:E25)</f>
        <v>-11790333</v>
      </c>
      <c r="F26" s="4">
        <f>SUM(F11:F25)</f>
        <v>51292950</v>
      </c>
      <c r="G26" s="4">
        <f>SUM(G11:G25)-G12-G14</f>
        <v>60436289</v>
      </c>
      <c r="H26" s="32">
        <f>SUM(H11:H25)</f>
        <v>-9143339</v>
      </c>
      <c r="I26" s="4">
        <f>SUM(I11:I25)-I14</f>
        <v>198016701</v>
      </c>
      <c r="J26" s="4">
        <f>SUM(J11:J25)-J12-J14</f>
        <v>202750530</v>
      </c>
      <c r="K26" s="32">
        <f>SUM(K11:K25)</f>
        <v>-4733829</v>
      </c>
      <c r="L26" s="4">
        <f>SUM(L11:L25)</f>
        <v>194423299</v>
      </c>
      <c r="M26" s="4">
        <f>SUM(M11:M25)-M12-M13-M14</f>
        <v>218975440</v>
      </c>
      <c r="N26" s="32">
        <f>SUM(N11:N25)</f>
        <v>-24552141</v>
      </c>
    </row>
    <row r="27" spans="1:14" ht="15">
      <c r="A27" s="14"/>
      <c r="B27" s="1"/>
      <c r="C27" s="1"/>
      <c r="D27" s="1"/>
      <c r="E27" s="17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5"/>
      <c r="B28" s="1"/>
      <c r="C28" s="1"/>
      <c r="D28" s="1"/>
      <c r="E28" s="18"/>
      <c r="F28" s="4"/>
      <c r="G28" s="4"/>
      <c r="H28" s="4">
        <f>F28-G28</f>
        <v>0</v>
      </c>
      <c r="I28" s="4"/>
      <c r="J28" s="4"/>
      <c r="K28" s="4">
        <f>I28-J28</f>
        <v>0</v>
      </c>
      <c r="L28" s="4"/>
      <c r="M28" s="4"/>
      <c r="N28" s="4">
        <f>L28-M28</f>
        <v>0</v>
      </c>
    </row>
    <row r="29" spans="1:14" ht="15">
      <c r="A29" s="15"/>
      <c r="B29" s="1"/>
      <c r="C29" s="1"/>
      <c r="D29" s="1"/>
      <c r="E29" s="18"/>
      <c r="F29" s="4"/>
      <c r="G29" s="4"/>
      <c r="H29" s="4"/>
      <c r="I29" s="4"/>
      <c r="J29" s="4"/>
      <c r="K29" s="4"/>
      <c r="L29" s="4"/>
      <c r="M29" s="4"/>
      <c r="N29" s="4">
        <f>L29-M29</f>
        <v>0</v>
      </c>
    </row>
    <row r="30" spans="1:14" ht="15">
      <c r="A30" s="15"/>
      <c r="B30" s="1"/>
      <c r="C30" s="1"/>
      <c r="D30" s="1"/>
      <c r="E30" s="18"/>
      <c r="F30" s="4"/>
      <c r="G30" s="4"/>
      <c r="H30" s="4">
        <f>F30-G30</f>
        <v>0</v>
      </c>
      <c r="I30" s="4"/>
      <c r="J30" s="4"/>
      <c r="K30" s="4">
        <f>I30-J30</f>
        <v>0</v>
      </c>
      <c r="L30" s="4"/>
      <c r="M30" s="4"/>
      <c r="N30" s="4">
        <f>L30-M30</f>
        <v>0</v>
      </c>
    </row>
    <row r="31" spans="1:14" ht="15">
      <c r="A31" s="15"/>
      <c r="B31" s="1"/>
      <c r="C31" s="1"/>
      <c r="D31" s="1"/>
      <c r="E31" s="18"/>
      <c r="F31" s="4"/>
      <c r="G31" s="4"/>
      <c r="H31" s="4"/>
      <c r="I31" s="4"/>
      <c r="J31" s="4"/>
      <c r="K31" s="4"/>
      <c r="L31" s="4"/>
      <c r="M31" s="4"/>
      <c r="N31" s="4">
        <f>L31-M31</f>
        <v>0</v>
      </c>
    </row>
    <row r="32" spans="1:14" ht="15">
      <c r="A32" s="14"/>
      <c r="B32" s="1"/>
      <c r="C32" s="1"/>
      <c r="D32" s="1"/>
      <c r="E32" s="19"/>
      <c r="F32" s="1"/>
      <c r="G32" s="1"/>
      <c r="H32" s="8"/>
      <c r="I32" s="4"/>
      <c r="J32" s="4"/>
      <c r="K32" s="4"/>
      <c r="L32" s="4"/>
      <c r="M32" s="4"/>
      <c r="N32" s="4">
        <f>L32-M32</f>
        <v>0</v>
      </c>
    </row>
    <row r="33" spans="1:14" ht="15.75" thickBot="1">
      <c r="A33" s="14"/>
      <c r="B33" s="28"/>
      <c r="C33" s="28"/>
      <c r="D33" s="28"/>
      <c r="E33" s="18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16"/>
      <c r="B34" s="20" t="s">
        <v>25</v>
      </c>
      <c r="C34" s="21"/>
      <c r="D34" s="22"/>
      <c r="E34" s="18"/>
      <c r="F34" s="4"/>
      <c r="G34" s="4"/>
      <c r="H34" s="4"/>
      <c r="I34" s="4"/>
      <c r="J34" s="4"/>
      <c r="K34" s="4"/>
      <c r="L34" s="4"/>
      <c r="M34" s="4"/>
      <c r="N34" s="4"/>
    </row>
    <row r="35" spans="1:14" ht="15">
      <c r="A35" s="16"/>
      <c r="B35" s="23" t="s">
        <v>45</v>
      </c>
      <c r="C35" s="4"/>
      <c r="D35" s="24">
        <v>3116344</v>
      </c>
      <c r="E35" s="18"/>
      <c r="F35" s="4"/>
      <c r="G35" s="4"/>
      <c r="H35" s="4"/>
      <c r="I35" s="4"/>
      <c r="J35" s="4"/>
      <c r="K35" s="4"/>
      <c r="L35" s="4"/>
      <c r="M35" s="4"/>
      <c r="N35" s="4"/>
    </row>
    <row r="36" spans="1:14" ht="15">
      <c r="A36" s="16"/>
      <c r="B36" s="23" t="s">
        <v>46</v>
      </c>
      <c r="C36" s="4"/>
      <c r="D36" s="24">
        <v>1824350</v>
      </c>
      <c r="E36" s="18"/>
      <c r="F36" s="4"/>
      <c r="G36" s="4"/>
      <c r="H36" s="4"/>
      <c r="I36" s="4"/>
      <c r="J36" s="4"/>
      <c r="K36" s="4"/>
      <c r="L36" s="4"/>
      <c r="M36" s="4"/>
      <c r="N36" s="4"/>
    </row>
    <row r="37" spans="1:14" ht="15">
      <c r="A37" s="16"/>
      <c r="B37" s="23" t="s">
        <v>47</v>
      </c>
      <c r="C37" s="4"/>
      <c r="D37" s="24">
        <v>366431</v>
      </c>
      <c r="E37" s="18"/>
      <c r="F37" s="4"/>
      <c r="G37" s="4"/>
      <c r="H37" s="4"/>
      <c r="I37" s="4"/>
      <c r="J37" s="4"/>
      <c r="K37" s="4"/>
      <c r="L37" s="4"/>
      <c r="M37" s="4"/>
      <c r="N37" s="4"/>
    </row>
    <row r="38" spans="1:14" ht="15">
      <c r="A38" s="16"/>
      <c r="B38" s="23" t="s">
        <v>48</v>
      </c>
      <c r="C38" s="4"/>
      <c r="D38" s="24">
        <v>719410</v>
      </c>
      <c r="E38" s="18"/>
      <c r="F38" s="4"/>
      <c r="G38" s="4"/>
      <c r="H38" s="4"/>
      <c r="I38" s="4"/>
      <c r="J38" s="4"/>
      <c r="K38" s="4"/>
      <c r="L38" s="4"/>
      <c r="M38" s="4"/>
      <c r="N38" s="4"/>
    </row>
    <row r="39" spans="1:14" ht="15">
      <c r="A39" s="16"/>
      <c r="B39" s="23" t="s">
        <v>49</v>
      </c>
      <c r="C39" s="4"/>
      <c r="D39" s="24">
        <v>2324889</v>
      </c>
      <c r="E39" s="18"/>
      <c r="F39" s="4"/>
      <c r="G39" s="4"/>
      <c r="H39" s="4"/>
      <c r="I39" s="4"/>
      <c r="J39" s="4"/>
      <c r="K39" s="4"/>
      <c r="L39" s="4"/>
      <c r="M39" s="4"/>
      <c r="N39" s="4"/>
    </row>
    <row r="40" spans="1:14" ht="15">
      <c r="A40" s="16"/>
      <c r="B40" s="23" t="s">
        <v>50</v>
      </c>
      <c r="C40" s="4"/>
      <c r="D40" s="24">
        <v>986176</v>
      </c>
      <c r="E40" s="18"/>
      <c r="F40" s="4"/>
      <c r="G40" s="4"/>
      <c r="H40" s="4"/>
      <c r="I40" s="4"/>
      <c r="J40" s="4"/>
      <c r="K40" s="4"/>
      <c r="L40" s="4"/>
      <c r="M40" s="4"/>
      <c r="N40" s="4"/>
    </row>
    <row r="41" spans="1:14" ht="15">
      <c r="A41" s="14"/>
      <c r="B41" s="25" t="s">
        <v>51</v>
      </c>
      <c r="C41" s="4"/>
      <c r="D41" s="16">
        <v>2950240</v>
      </c>
      <c r="E41" s="1"/>
      <c r="F41" s="1"/>
      <c r="G41" s="1"/>
      <c r="H41" s="1"/>
      <c r="I41" s="1"/>
      <c r="J41" s="1"/>
      <c r="K41" s="8"/>
      <c r="L41" s="1"/>
      <c r="M41" s="1"/>
      <c r="N41" s="8"/>
    </row>
    <row r="42" spans="2:4" ht="15">
      <c r="B42" s="25" t="s">
        <v>52</v>
      </c>
      <c r="C42" s="4"/>
      <c r="D42" s="24">
        <v>5794896</v>
      </c>
    </row>
    <row r="43" spans="2:4" ht="15">
      <c r="B43" s="25" t="s">
        <v>53</v>
      </c>
      <c r="C43" s="4"/>
      <c r="D43" s="24">
        <v>159649628</v>
      </c>
    </row>
    <row r="44" spans="2:4" ht="15">
      <c r="B44" s="25" t="s">
        <v>54</v>
      </c>
      <c r="C44" s="4"/>
      <c r="D44" s="24">
        <v>18689885</v>
      </c>
    </row>
    <row r="45" spans="2:4" ht="15">
      <c r="B45" s="25" t="s">
        <v>56</v>
      </c>
      <c r="C45" s="4"/>
      <c r="D45" s="24">
        <v>588782</v>
      </c>
    </row>
    <row r="46" spans="2:4" ht="15">
      <c r="B46" s="25" t="s">
        <v>57</v>
      </c>
      <c r="C46" s="4"/>
      <c r="D46" s="24">
        <v>3881014</v>
      </c>
    </row>
    <row r="47" spans="2:4" ht="15.75" thickBot="1">
      <c r="B47" s="26" t="s">
        <v>55</v>
      </c>
      <c r="C47" s="29"/>
      <c r="D47" s="30">
        <v>7917149</v>
      </c>
    </row>
    <row r="48" ht="15">
      <c r="D48" s="33">
        <f>SUM(D35:D47)</f>
        <v>208809194</v>
      </c>
    </row>
  </sheetData>
  <sheetProtection/>
  <mergeCells count="6">
    <mergeCell ref="L9:N9"/>
    <mergeCell ref="A9:A10"/>
    <mergeCell ref="B9:B10"/>
    <mergeCell ref="C9:E9"/>
    <mergeCell ref="F9:H9"/>
    <mergeCell ref="I9:K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N41" sqref="N41"/>
    </sheetView>
  </sheetViews>
  <sheetFormatPr defaultColWidth="9.140625" defaultRowHeight="15"/>
  <cols>
    <col min="1" max="1" width="12.7109375" style="0" customWidth="1"/>
    <col min="2" max="2" width="25.00390625" style="0" customWidth="1"/>
    <col min="3" max="3" width="14.00390625" style="0" customWidth="1"/>
    <col min="4" max="4" width="12.8515625" style="0" customWidth="1"/>
    <col min="5" max="5" width="13.421875" style="0" customWidth="1"/>
    <col min="6" max="6" width="12.421875" style="0" customWidth="1"/>
    <col min="7" max="7" width="11.8515625" style="0" customWidth="1"/>
    <col min="8" max="8" width="12.421875" style="0" customWidth="1"/>
    <col min="9" max="9" width="13.421875" style="0" customWidth="1"/>
    <col min="10" max="10" width="13.28125" style="0" customWidth="1"/>
    <col min="11" max="11" width="13.421875" style="0" customWidth="1"/>
    <col min="12" max="12" width="13.00390625" style="0" customWidth="1"/>
    <col min="13" max="13" width="13.140625" style="0" customWidth="1"/>
    <col min="14" max="14" width="13.57421875" style="0" customWidth="1"/>
  </cols>
  <sheetData>
    <row r="1" ht="15">
      <c r="E1" t="s">
        <v>0</v>
      </c>
    </row>
    <row r="2" ht="15">
      <c r="E2" t="s">
        <v>1</v>
      </c>
    </row>
    <row r="3" ht="15">
      <c r="E3" t="s">
        <v>2</v>
      </c>
    </row>
    <row r="4" spans="1:5" ht="15">
      <c r="A4" t="s">
        <v>34</v>
      </c>
      <c r="E4" t="s">
        <v>3</v>
      </c>
    </row>
    <row r="5" ht="15">
      <c r="A5" t="s">
        <v>60</v>
      </c>
    </row>
    <row r="6" ht="15">
      <c r="A6" t="s">
        <v>61</v>
      </c>
    </row>
    <row r="7" ht="15">
      <c r="A7" t="s">
        <v>59</v>
      </c>
    </row>
    <row r="8" ht="15.75" thickBot="1"/>
    <row r="9" spans="1:14" ht="15">
      <c r="A9" s="166" t="s">
        <v>31</v>
      </c>
      <c r="B9" s="168" t="s">
        <v>6</v>
      </c>
      <c r="C9" s="163" t="s">
        <v>70</v>
      </c>
      <c r="D9" s="164"/>
      <c r="E9" s="165"/>
      <c r="F9" s="163" t="s">
        <v>71</v>
      </c>
      <c r="G9" s="164"/>
      <c r="H9" s="165"/>
      <c r="I9" s="163" t="s">
        <v>72</v>
      </c>
      <c r="J9" s="164"/>
      <c r="K9" s="165"/>
      <c r="L9" s="163" t="s">
        <v>73</v>
      </c>
      <c r="M9" s="164"/>
      <c r="N9" s="165"/>
    </row>
    <row r="10" spans="1:14" ht="15">
      <c r="A10" s="167"/>
      <c r="B10" s="169"/>
      <c r="C10" s="34" t="s">
        <v>8</v>
      </c>
      <c r="D10" s="1" t="s">
        <v>9</v>
      </c>
      <c r="E10" s="35" t="s">
        <v>10</v>
      </c>
      <c r="F10" s="34" t="s">
        <v>8</v>
      </c>
      <c r="G10" s="1" t="s">
        <v>9</v>
      </c>
      <c r="H10" s="35" t="s">
        <v>10</v>
      </c>
      <c r="I10" s="34" t="s">
        <v>8</v>
      </c>
      <c r="J10" s="1" t="s">
        <v>9</v>
      </c>
      <c r="K10" s="35" t="s">
        <v>10</v>
      </c>
      <c r="L10" s="34" t="s">
        <v>8</v>
      </c>
      <c r="M10" s="1" t="s">
        <v>9</v>
      </c>
      <c r="N10" s="35" t="s">
        <v>10</v>
      </c>
    </row>
    <row r="11" spans="1:14" ht="15">
      <c r="A11" s="46"/>
      <c r="B11" s="40" t="s">
        <v>24</v>
      </c>
      <c r="C11" s="36"/>
      <c r="D11" s="4"/>
      <c r="E11" s="24"/>
      <c r="F11" s="36"/>
      <c r="G11" s="4"/>
      <c r="H11" s="24"/>
      <c r="I11" s="36"/>
      <c r="J11" s="4"/>
      <c r="K11" s="24"/>
      <c r="L11" s="36"/>
      <c r="M11" s="4"/>
      <c r="N11" s="24"/>
    </row>
    <row r="12" spans="1:14" ht="15">
      <c r="A12" s="47">
        <f>C12+L12</f>
        <v>8565358</v>
      </c>
      <c r="B12" s="41" t="s">
        <v>62</v>
      </c>
      <c r="C12" s="36">
        <v>2577548</v>
      </c>
      <c r="D12" s="4">
        <v>2577548</v>
      </c>
      <c r="E12" s="24">
        <f>C12-D12</f>
        <v>0</v>
      </c>
      <c r="F12" s="36"/>
      <c r="G12" s="4"/>
      <c r="H12" s="24"/>
      <c r="I12" s="36"/>
      <c r="J12" s="4"/>
      <c r="K12" s="24"/>
      <c r="L12" s="36">
        <v>5987810</v>
      </c>
      <c r="M12" s="4">
        <v>5897810</v>
      </c>
      <c r="N12" s="24">
        <f>L12-M12</f>
        <v>90000</v>
      </c>
    </row>
    <row r="13" spans="1:14" ht="15">
      <c r="A13" s="48">
        <f aca="true" t="shared" si="0" ref="A13:A23">D13+G13+J13+M13</f>
        <v>2109662</v>
      </c>
      <c r="B13" s="42" t="s">
        <v>14</v>
      </c>
      <c r="C13" s="36">
        <v>494162</v>
      </c>
      <c r="D13" s="4">
        <v>519669</v>
      </c>
      <c r="E13" s="24">
        <f>C13-D13</f>
        <v>-25507</v>
      </c>
      <c r="F13" s="39">
        <v>139327</v>
      </c>
      <c r="G13" s="4">
        <v>139327</v>
      </c>
      <c r="H13" s="24">
        <f>F13-G13</f>
        <v>0</v>
      </c>
      <c r="I13" s="36">
        <v>696627</v>
      </c>
      <c r="J13" s="4">
        <v>696627</v>
      </c>
      <c r="K13" s="24">
        <f>I21-J13</f>
        <v>448373</v>
      </c>
      <c r="L13" s="36">
        <v>754039</v>
      </c>
      <c r="M13" s="4">
        <v>754039</v>
      </c>
      <c r="N13" s="24">
        <f>L13-M13</f>
        <v>0</v>
      </c>
    </row>
    <row r="14" spans="1:14" ht="15">
      <c r="A14" s="48">
        <f t="shared" si="0"/>
        <v>558694</v>
      </c>
      <c r="B14" s="42" t="s">
        <v>15</v>
      </c>
      <c r="C14" s="36">
        <v>126006</v>
      </c>
      <c r="D14" s="4">
        <v>126006</v>
      </c>
      <c r="E14" s="24">
        <f aca="true" t="shared" si="1" ref="E14:E23">C14-D14</f>
        <v>0</v>
      </c>
      <c r="F14" s="36">
        <v>35526</v>
      </c>
      <c r="G14" s="4">
        <v>35526</v>
      </c>
      <c r="H14" s="24">
        <f aca="true" t="shared" si="2" ref="H14:H23">F14-G14</f>
        <v>0</v>
      </c>
      <c r="I14" s="36">
        <v>177642</v>
      </c>
      <c r="J14" s="4">
        <v>177642</v>
      </c>
      <c r="K14" s="24">
        <f aca="true" t="shared" si="3" ref="K14:K23">I14-J14</f>
        <v>0</v>
      </c>
      <c r="L14" s="36">
        <v>191961</v>
      </c>
      <c r="M14" s="4">
        <v>219520</v>
      </c>
      <c r="N14" s="24">
        <f aca="true" t="shared" si="4" ref="N14:N23">L14-M14</f>
        <v>-27559</v>
      </c>
    </row>
    <row r="15" spans="1:14" ht="15">
      <c r="A15" s="48">
        <f t="shared" si="0"/>
        <v>15111354</v>
      </c>
      <c r="B15" s="42" t="s">
        <v>16</v>
      </c>
      <c r="C15" s="36">
        <v>3489505</v>
      </c>
      <c r="D15" s="4">
        <v>3489505</v>
      </c>
      <c r="E15" s="24">
        <f t="shared" si="1"/>
        <v>0</v>
      </c>
      <c r="F15" s="36">
        <v>1343314</v>
      </c>
      <c r="G15" s="4">
        <v>1343314</v>
      </c>
      <c r="H15" s="24">
        <f t="shared" si="2"/>
        <v>0</v>
      </c>
      <c r="I15" s="36">
        <v>5265814</v>
      </c>
      <c r="J15" s="4">
        <v>5265814</v>
      </c>
      <c r="K15" s="24">
        <f t="shared" si="3"/>
        <v>0</v>
      </c>
      <c r="L15" s="36">
        <v>5012721</v>
      </c>
      <c r="M15" s="4">
        <v>5012721</v>
      </c>
      <c r="N15" s="24">
        <f t="shared" si="4"/>
        <v>0</v>
      </c>
    </row>
    <row r="16" spans="1:14" ht="15">
      <c r="A16" s="48">
        <f t="shared" si="0"/>
        <v>4986705</v>
      </c>
      <c r="B16" s="42" t="s">
        <v>78</v>
      </c>
      <c r="C16" s="36">
        <v>362950</v>
      </c>
      <c r="D16" s="4">
        <v>1008409</v>
      </c>
      <c r="E16" s="24">
        <f t="shared" si="1"/>
        <v>-645459</v>
      </c>
      <c r="F16" s="36">
        <v>80750</v>
      </c>
      <c r="G16" s="4">
        <v>243822</v>
      </c>
      <c r="H16" s="24">
        <f t="shared" si="2"/>
        <v>-163072</v>
      </c>
      <c r="I16" s="36">
        <v>527850</v>
      </c>
      <c r="J16" s="4">
        <v>1826371</v>
      </c>
      <c r="K16" s="24">
        <f t="shared" si="3"/>
        <v>-1298521</v>
      </c>
      <c r="L16" s="36">
        <v>545700</v>
      </c>
      <c r="M16" s="4">
        <v>1908103</v>
      </c>
      <c r="N16" s="24">
        <f t="shared" si="4"/>
        <v>-1362403</v>
      </c>
    </row>
    <row r="17" spans="1:14" ht="15">
      <c r="A17" s="48">
        <f t="shared" si="0"/>
        <v>6530113</v>
      </c>
      <c r="B17" s="42" t="s">
        <v>17</v>
      </c>
      <c r="C17" s="36">
        <v>1418435</v>
      </c>
      <c r="D17" s="4">
        <v>1418435</v>
      </c>
      <c r="E17" s="24">
        <f t="shared" si="1"/>
        <v>0</v>
      </c>
      <c r="F17" s="36">
        <v>544887</v>
      </c>
      <c r="G17" s="4">
        <v>544887</v>
      </c>
      <c r="H17" s="24">
        <f t="shared" si="2"/>
        <v>0</v>
      </c>
      <c r="I17" s="36">
        <v>2597236</v>
      </c>
      <c r="J17" s="4">
        <v>2597236</v>
      </c>
      <c r="K17" s="24">
        <f t="shared" si="3"/>
        <v>0</v>
      </c>
      <c r="L17" s="36">
        <v>1969555</v>
      </c>
      <c r="M17" s="4">
        <v>1969555</v>
      </c>
      <c r="N17" s="24">
        <f t="shared" si="4"/>
        <v>0</v>
      </c>
    </row>
    <row r="18" spans="1:14" ht="15">
      <c r="A18" s="48">
        <f t="shared" si="0"/>
        <v>24475749</v>
      </c>
      <c r="B18" s="42" t="s">
        <v>26</v>
      </c>
      <c r="C18" s="36">
        <v>7129984</v>
      </c>
      <c r="D18" s="4">
        <v>6133103</v>
      </c>
      <c r="E18" s="24">
        <f t="shared" si="1"/>
        <v>996881</v>
      </c>
      <c r="F18" s="36">
        <v>2400688</v>
      </c>
      <c r="G18" s="4">
        <v>1919852</v>
      </c>
      <c r="H18" s="24">
        <f t="shared" si="2"/>
        <v>480836</v>
      </c>
      <c r="I18" s="36">
        <v>9603797</v>
      </c>
      <c r="J18" s="4">
        <v>7786130</v>
      </c>
      <c r="K18" s="24">
        <f t="shared" si="3"/>
        <v>1817667</v>
      </c>
      <c r="L18" s="36">
        <v>10428874</v>
      </c>
      <c r="M18" s="4">
        <v>8636664</v>
      </c>
      <c r="N18" s="24">
        <f t="shared" si="4"/>
        <v>1792210</v>
      </c>
    </row>
    <row r="19" spans="1:14" ht="15">
      <c r="A19" s="48">
        <f t="shared" si="0"/>
        <v>25411142</v>
      </c>
      <c r="B19" s="42" t="s">
        <v>27</v>
      </c>
      <c r="C19" s="36">
        <v>4290130</v>
      </c>
      <c r="D19" s="4">
        <v>6098675</v>
      </c>
      <c r="E19" s="24">
        <f t="shared" si="1"/>
        <v>-1808545</v>
      </c>
      <c r="F19" s="36">
        <v>1583043</v>
      </c>
      <c r="G19" s="4">
        <v>2032891</v>
      </c>
      <c r="H19" s="24">
        <f t="shared" si="2"/>
        <v>-449848</v>
      </c>
      <c r="I19" s="36">
        <v>6249066</v>
      </c>
      <c r="J19" s="4">
        <v>7928276</v>
      </c>
      <c r="K19" s="24">
        <f t="shared" si="3"/>
        <v>-1679210</v>
      </c>
      <c r="L19" s="36">
        <v>5903340</v>
      </c>
      <c r="M19" s="4">
        <v>9351300</v>
      </c>
      <c r="N19" s="24">
        <f t="shared" si="4"/>
        <v>-3447960</v>
      </c>
    </row>
    <row r="20" spans="1:14" ht="15">
      <c r="A20" s="48">
        <f t="shared" si="0"/>
        <v>1155000</v>
      </c>
      <c r="B20" s="42" t="s">
        <v>19</v>
      </c>
      <c r="C20" s="36">
        <v>286000</v>
      </c>
      <c r="D20" s="4">
        <v>286000</v>
      </c>
      <c r="E20" s="24">
        <f t="shared" si="1"/>
        <v>0</v>
      </c>
      <c r="F20" s="36">
        <v>96800</v>
      </c>
      <c r="G20" s="4">
        <v>96800</v>
      </c>
      <c r="H20" s="24">
        <f t="shared" si="2"/>
        <v>0</v>
      </c>
      <c r="I20" s="36">
        <v>385000</v>
      </c>
      <c r="J20" s="4">
        <v>385000</v>
      </c>
      <c r="K20" s="24">
        <f t="shared" si="3"/>
        <v>0</v>
      </c>
      <c r="L20" s="36">
        <v>389400</v>
      </c>
      <c r="M20" s="4">
        <v>387200</v>
      </c>
      <c r="N20" s="24">
        <f t="shared" si="4"/>
        <v>2200</v>
      </c>
    </row>
    <row r="21" spans="1:14" ht="15">
      <c r="A21" s="48">
        <f t="shared" si="0"/>
        <v>2621000</v>
      </c>
      <c r="B21" s="42" t="s">
        <v>20</v>
      </c>
      <c r="C21" s="36">
        <v>520000</v>
      </c>
      <c r="D21" s="4">
        <v>520000</v>
      </c>
      <c r="E21" s="24">
        <f t="shared" si="1"/>
        <v>0</v>
      </c>
      <c r="F21" s="36">
        <v>266000</v>
      </c>
      <c r="G21" s="4">
        <v>266000</v>
      </c>
      <c r="H21" s="24">
        <f t="shared" si="2"/>
        <v>0</v>
      </c>
      <c r="I21" s="36">
        <v>1145000</v>
      </c>
      <c r="J21" s="4">
        <v>1145000</v>
      </c>
      <c r="K21" s="24">
        <f>I21-J21</f>
        <v>0</v>
      </c>
      <c r="L21" s="36">
        <v>690000</v>
      </c>
      <c r="M21" s="4">
        <v>690000</v>
      </c>
      <c r="N21" s="24">
        <f t="shared" si="4"/>
        <v>0</v>
      </c>
    </row>
    <row r="22" spans="1:14" ht="15">
      <c r="A22" s="48">
        <f t="shared" si="0"/>
        <v>2350980</v>
      </c>
      <c r="B22" s="42" t="s">
        <v>21</v>
      </c>
      <c r="C22" s="36">
        <v>658440</v>
      </c>
      <c r="D22" s="4">
        <v>658440</v>
      </c>
      <c r="E22" s="24">
        <f t="shared" si="1"/>
        <v>0</v>
      </c>
      <c r="F22" s="36">
        <v>274620</v>
      </c>
      <c r="G22" s="4">
        <v>274620</v>
      </c>
      <c r="H22" s="24">
        <f t="shared" si="2"/>
        <v>0</v>
      </c>
      <c r="I22" s="36">
        <v>766500</v>
      </c>
      <c r="J22" s="4">
        <v>766500</v>
      </c>
      <c r="K22" s="24">
        <f t="shared" si="3"/>
        <v>0</v>
      </c>
      <c r="L22" s="36">
        <v>651420</v>
      </c>
      <c r="M22" s="4">
        <v>651420</v>
      </c>
      <c r="N22" s="24">
        <f t="shared" si="4"/>
        <v>0</v>
      </c>
    </row>
    <row r="23" spans="1:14" ht="15">
      <c r="A23" s="48">
        <f t="shared" si="0"/>
        <v>219480</v>
      </c>
      <c r="B23" s="42" t="s">
        <v>22</v>
      </c>
      <c r="C23" s="36">
        <v>54870</v>
      </c>
      <c r="D23" s="4">
        <v>54870</v>
      </c>
      <c r="E23" s="24">
        <f t="shared" si="1"/>
        <v>0</v>
      </c>
      <c r="F23" s="36">
        <v>18600</v>
      </c>
      <c r="G23" s="4">
        <v>18600</v>
      </c>
      <c r="H23" s="24">
        <f t="shared" si="2"/>
        <v>0</v>
      </c>
      <c r="I23" s="36">
        <v>146010</v>
      </c>
      <c r="J23" s="4">
        <v>146010</v>
      </c>
      <c r="K23" s="24">
        <f t="shared" si="3"/>
        <v>0</v>
      </c>
      <c r="L23" s="36"/>
      <c r="M23" s="4"/>
      <c r="N23" s="24">
        <f t="shared" si="4"/>
        <v>0</v>
      </c>
    </row>
    <row r="24" spans="1:14" ht="15">
      <c r="A24" s="48">
        <f>C24+F24+I24+L24</f>
        <v>88276947</v>
      </c>
      <c r="B24" s="43" t="s">
        <v>28</v>
      </c>
      <c r="C24" s="36">
        <f>SUM(C12:C23)</f>
        <v>21408030</v>
      </c>
      <c r="D24" s="4">
        <f>SUM(D13:D23)</f>
        <v>20313112</v>
      </c>
      <c r="E24" s="24">
        <f>SUM(E12:E23)</f>
        <v>-1482630</v>
      </c>
      <c r="F24" s="36">
        <f aca="true" t="shared" si="5" ref="F24:K24">SUM(F13:F23)</f>
        <v>6783555</v>
      </c>
      <c r="G24" s="4">
        <f t="shared" si="5"/>
        <v>6915639</v>
      </c>
      <c r="H24" s="24">
        <f t="shared" si="5"/>
        <v>-132084</v>
      </c>
      <c r="I24" s="36">
        <f t="shared" si="5"/>
        <v>27560542</v>
      </c>
      <c r="J24" s="4">
        <f t="shared" si="5"/>
        <v>28720606</v>
      </c>
      <c r="K24" s="24">
        <f t="shared" si="5"/>
        <v>-711691</v>
      </c>
      <c r="L24" s="36">
        <f>SUM(L12:L23)</f>
        <v>32524820</v>
      </c>
      <c r="M24" s="4">
        <f>SUM(M13:M23)</f>
        <v>29580522</v>
      </c>
      <c r="N24" s="24">
        <f>SUM(N12:N23)</f>
        <v>-2953512</v>
      </c>
    </row>
    <row r="25" spans="1:14" ht="15">
      <c r="A25" s="42"/>
      <c r="B25" s="44" t="s">
        <v>69</v>
      </c>
      <c r="C25" s="36"/>
      <c r="D25" s="1"/>
      <c r="E25" s="35"/>
      <c r="F25" s="34"/>
      <c r="G25" s="1"/>
      <c r="H25" s="35"/>
      <c r="I25" s="34"/>
      <c r="J25" s="1"/>
      <c r="K25" s="35"/>
      <c r="L25" s="34"/>
      <c r="M25" s="1"/>
      <c r="N25" s="35"/>
    </row>
    <row r="26" spans="1:14" ht="15">
      <c r="A26" s="49">
        <f>D26+G26+J26+M26</f>
        <v>4084598</v>
      </c>
      <c r="B26" s="42" t="s">
        <v>75</v>
      </c>
      <c r="C26" s="36"/>
      <c r="D26" s="4">
        <v>873947</v>
      </c>
      <c r="E26" s="24">
        <f>C26-D26</f>
        <v>-873947</v>
      </c>
      <c r="F26" s="36"/>
      <c r="G26" s="4">
        <v>390253</v>
      </c>
      <c r="H26" s="24">
        <f>F26-G26</f>
        <v>-390253</v>
      </c>
      <c r="I26" s="36"/>
      <c r="J26" s="4">
        <v>1525216</v>
      </c>
      <c r="K26" s="24">
        <f>I26-J26</f>
        <v>-1525216</v>
      </c>
      <c r="L26" s="36"/>
      <c r="M26" s="4">
        <v>1295182</v>
      </c>
      <c r="N26" s="24">
        <f>L26-M26</f>
        <v>-1295182</v>
      </c>
    </row>
    <row r="27" spans="1:14" ht="15">
      <c r="A27" s="49">
        <f>M27</f>
        <v>1308994</v>
      </c>
      <c r="B27" s="42" t="s">
        <v>33</v>
      </c>
      <c r="C27" s="36"/>
      <c r="D27" s="4"/>
      <c r="E27" s="24"/>
      <c r="F27" s="36"/>
      <c r="G27" s="4"/>
      <c r="H27" s="24"/>
      <c r="I27" s="36"/>
      <c r="J27" s="4"/>
      <c r="K27" s="24"/>
      <c r="L27" s="36"/>
      <c r="M27" s="4">
        <v>1308994</v>
      </c>
      <c r="N27" s="24">
        <f>L27-M27</f>
        <v>-1308994</v>
      </c>
    </row>
    <row r="28" spans="1:14" ht="15">
      <c r="A28" s="48">
        <f>D28+G28+J28+M28</f>
        <v>1658317</v>
      </c>
      <c r="B28" s="43" t="s">
        <v>35</v>
      </c>
      <c r="C28" s="37"/>
      <c r="D28" s="4">
        <v>324261</v>
      </c>
      <c r="E28" s="24">
        <f>C28-D28</f>
        <v>-324261</v>
      </c>
      <c r="F28" s="34"/>
      <c r="G28" s="4">
        <v>90563</v>
      </c>
      <c r="H28" s="24">
        <f>F28-G28</f>
        <v>-90563</v>
      </c>
      <c r="I28" s="34"/>
      <c r="J28" s="4">
        <v>383326</v>
      </c>
      <c r="K28" s="24">
        <f>I28-J28</f>
        <v>-383326</v>
      </c>
      <c r="L28" s="34"/>
      <c r="M28" s="4">
        <v>860167</v>
      </c>
      <c r="N28" s="24">
        <f>L28-M28</f>
        <v>-860167</v>
      </c>
    </row>
    <row r="29" spans="1:14" ht="15">
      <c r="A29" s="42"/>
      <c r="B29" s="42"/>
      <c r="C29" s="36"/>
      <c r="D29" s="4"/>
      <c r="E29" s="24"/>
      <c r="F29" s="36"/>
      <c r="G29" s="4"/>
      <c r="H29" s="24"/>
      <c r="I29" s="36"/>
      <c r="J29" s="4"/>
      <c r="K29" s="24"/>
      <c r="L29" s="36"/>
      <c r="M29" s="4"/>
      <c r="N29" s="24"/>
    </row>
    <row r="30" spans="1:14" ht="15">
      <c r="A30" s="42"/>
      <c r="B30" s="44" t="s">
        <v>63</v>
      </c>
      <c r="C30" s="36"/>
      <c r="D30" s="4"/>
      <c r="E30" s="24"/>
      <c r="F30" s="36"/>
      <c r="G30" s="4"/>
      <c r="H30" s="24"/>
      <c r="I30" s="36"/>
      <c r="J30" s="4"/>
      <c r="K30" s="24"/>
      <c r="L30" s="36"/>
      <c r="M30" s="4"/>
      <c r="N30" s="24"/>
    </row>
    <row r="31" spans="1:14" ht="15">
      <c r="A31" s="48"/>
      <c r="B31" s="42" t="s">
        <v>64</v>
      </c>
      <c r="C31" s="36">
        <v>1843207</v>
      </c>
      <c r="D31" s="4"/>
      <c r="E31" s="24">
        <f>C31-D31</f>
        <v>1843207</v>
      </c>
      <c r="F31" s="36"/>
      <c r="G31" s="4"/>
      <c r="H31" s="24"/>
      <c r="I31" s="36"/>
      <c r="J31" s="4"/>
      <c r="K31" s="24"/>
      <c r="L31" s="36"/>
      <c r="M31" s="4"/>
      <c r="N31" s="24"/>
    </row>
    <row r="32" spans="1:14" ht="15">
      <c r="A32" s="42"/>
      <c r="B32" s="42" t="s">
        <v>65</v>
      </c>
      <c r="C32" s="36"/>
      <c r="D32" s="4"/>
      <c r="E32" s="24"/>
      <c r="F32" s="36"/>
      <c r="G32" s="4"/>
      <c r="H32" s="24"/>
      <c r="I32" s="36">
        <v>5731239</v>
      </c>
      <c r="J32" s="4"/>
      <c r="K32" s="24">
        <f>I32-J32</f>
        <v>5731239</v>
      </c>
      <c r="L32" s="36"/>
      <c r="M32" s="4"/>
      <c r="N32" s="24"/>
    </row>
    <row r="33" spans="1:14" ht="15">
      <c r="A33" s="49">
        <f>E31+K32</f>
        <v>7574446</v>
      </c>
      <c r="B33" s="42" t="s">
        <v>23</v>
      </c>
      <c r="C33" s="36"/>
      <c r="D33" s="4"/>
      <c r="E33" s="24"/>
      <c r="F33" s="36"/>
      <c r="G33" s="4"/>
      <c r="H33" s="24"/>
      <c r="I33" s="36"/>
      <c r="J33" s="4"/>
      <c r="K33" s="24"/>
      <c r="L33" s="36"/>
      <c r="M33" s="4"/>
      <c r="N33" s="24"/>
    </row>
    <row r="34" spans="1:14" ht="15">
      <c r="A34" s="42"/>
      <c r="B34" s="44" t="s">
        <v>67</v>
      </c>
      <c r="C34" s="36"/>
      <c r="D34" s="4">
        <v>34992</v>
      </c>
      <c r="E34" s="24">
        <f>C34-D34</f>
        <v>-34992</v>
      </c>
      <c r="F34" s="36"/>
      <c r="G34" s="4">
        <v>34992</v>
      </c>
      <c r="H34" s="24">
        <f>F34-G34</f>
        <v>-34992</v>
      </c>
      <c r="I34" s="36"/>
      <c r="J34" s="4">
        <v>34992</v>
      </c>
      <c r="K34" s="24">
        <f>I34-J34</f>
        <v>-34992</v>
      </c>
      <c r="L34" s="36"/>
      <c r="M34" s="4">
        <v>34922</v>
      </c>
      <c r="N34" s="24">
        <f>L34-M34</f>
        <v>-34922</v>
      </c>
    </row>
    <row r="35" spans="1:14" ht="15">
      <c r="A35" s="42"/>
      <c r="B35" s="44" t="s">
        <v>66</v>
      </c>
      <c r="C35" s="36"/>
      <c r="D35" s="4">
        <v>227207</v>
      </c>
      <c r="E35" s="24">
        <f>C35-D35</f>
        <v>-227207</v>
      </c>
      <c r="F35" s="36"/>
      <c r="G35" s="4"/>
      <c r="H35" s="24"/>
      <c r="I35" s="36"/>
      <c r="J35" s="4">
        <v>458499</v>
      </c>
      <c r="K35" s="24">
        <f>I35-J35</f>
        <v>-458499</v>
      </c>
      <c r="L35" s="36"/>
      <c r="M35" s="4">
        <v>143377</v>
      </c>
      <c r="N35" s="24">
        <f>L35-M35</f>
        <v>-143377</v>
      </c>
    </row>
    <row r="36" spans="1:14" ht="15">
      <c r="A36" s="42"/>
      <c r="B36" s="42"/>
      <c r="C36" s="36"/>
      <c r="D36" s="4"/>
      <c r="E36" s="24"/>
      <c r="F36" s="36"/>
      <c r="G36" s="4"/>
      <c r="H36" s="24"/>
      <c r="I36" s="36"/>
      <c r="J36" s="4"/>
      <c r="K36" s="24"/>
      <c r="L36" s="36"/>
      <c r="M36" s="4"/>
      <c r="N36" s="24"/>
    </row>
    <row r="37" spans="1:14" ht="15">
      <c r="A37" s="50"/>
      <c r="B37" s="53" t="s">
        <v>23</v>
      </c>
      <c r="C37" s="54"/>
      <c r="D37" s="55"/>
      <c r="E37" s="56">
        <f>SUM(E24:E36)</f>
        <v>-1099830</v>
      </c>
      <c r="F37" s="54"/>
      <c r="G37" s="55"/>
      <c r="H37" s="56">
        <f>SUM(H24:H36)</f>
        <v>-647892</v>
      </c>
      <c r="I37" s="54"/>
      <c r="J37" s="55"/>
      <c r="K37" s="56">
        <f>SUM(K24:K36)</f>
        <v>2617515</v>
      </c>
      <c r="L37" s="54"/>
      <c r="M37" s="55"/>
      <c r="N37" s="56">
        <f>SUM(N24:N36)</f>
        <v>-6596154</v>
      </c>
    </row>
    <row r="38" spans="1:14" ht="15">
      <c r="A38" s="60"/>
      <c r="B38" s="61"/>
      <c r="C38" s="62"/>
      <c r="D38" s="55"/>
      <c r="E38" s="63"/>
      <c r="F38" s="62"/>
      <c r="G38" s="55"/>
      <c r="H38" s="63"/>
      <c r="I38" s="62"/>
      <c r="J38" s="55"/>
      <c r="K38" s="63"/>
      <c r="L38" s="62"/>
      <c r="M38" s="55"/>
      <c r="N38" s="63"/>
    </row>
    <row r="39" spans="1:14" ht="15">
      <c r="A39" s="57" t="s">
        <v>79</v>
      </c>
      <c r="B39" s="52" t="s">
        <v>74</v>
      </c>
      <c r="C39" s="1"/>
      <c r="D39" s="1"/>
      <c r="E39" s="51" t="s">
        <v>76</v>
      </c>
      <c r="F39" s="1"/>
      <c r="G39" s="1"/>
      <c r="H39" s="51"/>
      <c r="I39" s="1"/>
      <c r="J39" s="1"/>
      <c r="K39" s="51"/>
      <c r="L39" s="1"/>
      <c r="M39" s="1"/>
      <c r="N39" s="51" t="s">
        <v>76</v>
      </c>
    </row>
    <row r="40" spans="1:14" ht="15">
      <c r="A40" s="1"/>
      <c r="B40" s="27" t="s">
        <v>75</v>
      </c>
      <c r="C40" s="1"/>
      <c r="D40" s="1"/>
      <c r="E40" s="8">
        <f>E26/8400.3</f>
        <v>-104.03759389545613</v>
      </c>
      <c r="F40" s="1"/>
      <c r="G40" s="1"/>
      <c r="H40" s="8"/>
      <c r="I40" s="1"/>
      <c r="J40" s="1"/>
      <c r="K40" s="8"/>
      <c r="L40" s="1"/>
      <c r="M40" s="1"/>
      <c r="N40" s="8">
        <f>N26/12068.9</f>
        <v>-107.31566257073968</v>
      </c>
    </row>
    <row r="41" spans="1:14" ht="15">
      <c r="A41" s="1"/>
      <c r="B41" s="27" t="s">
        <v>77</v>
      </c>
      <c r="C41" s="1"/>
      <c r="D41" s="1"/>
      <c r="E41" s="114">
        <v>-96.7</v>
      </c>
      <c r="F41" s="1"/>
      <c r="G41" s="1"/>
      <c r="H41" s="8"/>
      <c r="I41" s="1"/>
      <c r="J41" s="1"/>
      <c r="K41" s="8"/>
      <c r="L41" s="1"/>
      <c r="M41" s="1"/>
      <c r="N41" s="114">
        <f>-132.8</f>
        <v>-132.8</v>
      </c>
    </row>
    <row r="42" spans="1:14" ht="15">
      <c r="A42" s="1"/>
      <c r="B42" s="58" t="s">
        <v>80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8"/>
    </row>
    <row r="43" ht="15">
      <c r="B43" s="59" t="s">
        <v>81</v>
      </c>
    </row>
    <row r="51" ht="15">
      <c r="F51" t="s">
        <v>68</v>
      </c>
    </row>
  </sheetData>
  <sheetProtection/>
  <mergeCells count="6">
    <mergeCell ref="L9:N9"/>
    <mergeCell ref="A9:A10"/>
    <mergeCell ref="B9:B10"/>
    <mergeCell ref="C9:E9"/>
    <mergeCell ref="F9:H9"/>
    <mergeCell ref="I9:K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L92" sqref="L92"/>
    </sheetView>
  </sheetViews>
  <sheetFormatPr defaultColWidth="9.140625" defaultRowHeight="15"/>
  <cols>
    <col min="1" max="1" width="5.00390625" style="0" customWidth="1"/>
    <col min="2" max="2" width="25.00390625" style="0" customWidth="1"/>
    <col min="3" max="3" width="14.00390625" style="0" customWidth="1"/>
    <col min="4" max="4" width="13.7109375" style="0" customWidth="1"/>
    <col min="5" max="5" width="13.421875" style="0" customWidth="1"/>
    <col min="6" max="6" width="12.421875" style="0" customWidth="1"/>
    <col min="7" max="7" width="11.8515625" style="0" customWidth="1"/>
    <col min="8" max="8" width="12.421875" style="0" customWidth="1"/>
    <col min="9" max="9" width="13.421875" style="0" customWidth="1"/>
    <col min="10" max="10" width="13.28125" style="0" customWidth="1"/>
    <col min="11" max="11" width="13.421875" style="0" customWidth="1"/>
    <col min="12" max="12" width="12.00390625" style="0" bestFit="1" customWidth="1"/>
  </cols>
  <sheetData>
    <row r="1" ht="15">
      <c r="E1" t="s">
        <v>0</v>
      </c>
    </row>
    <row r="2" ht="15">
      <c r="E2" t="s">
        <v>1</v>
      </c>
    </row>
    <row r="3" spans="1:5" ht="15">
      <c r="A3" t="s">
        <v>36</v>
      </c>
      <c r="E3" t="s">
        <v>103</v>
      </c>
    </row>
    <row r="4" spans="1:5" ht="15">
      <c r="A4" t="s">
        <v>82</v>
      </c>
      <c r="E4" t="s">
        <v>3</v>
      </c>
    </row>
    <row r="5" ht="15">
      <c r="A5" t="s">
        <v>60</v>
      </c>
    </row>
    <row r="6" ht="15">
      <c r="A6" t="s">
        <v>61</v>
      </c>
    </row>
    <row r="7" ht="15.75" thickBot="1">
      <c r="A7" t="s">
        <v>59</v>
      </c>
    </row>
    <row r="8" spans="1:12" ht="15">
      <c r="A8" s="166"/>
      <c r="B8" s="168" t="s">
        <v>6</v>
      </c>
      <c r="C8" s="163" t="s">
        <v>96</v>
      </c>
      <c r="D8" s="164"/>
      <c r="E8" s="165"/>
      <c r="F8" s="163" t="s">
        <v>97</v>
      </c>
      <c r="G8" s="164"/>
      <c r="H8" s="165"/>
      <c r="I8" s="163" t="s">
        <v>98</v>
      </c>
      <c r="J8" s="164"/>
      <c r="K8" s="165"/>
      <c r="L8" t="s">
        <v>31</v>
      </c>
    </row>
    <row r="9" spans="1:11" ht="15.75" thickBot="1">
      <c r="A9" s="167"/>
      <c r="B9" s="170"/>
      <c r="C9" s="34" t="s">
        <v>86</v>
      </c>
      <c r="D9" s="1" t="s">
        <v>9</v>
      </c>
      <c r="E9" s="35" t="s">
        <v>10</v>
      </c>
      <c r="F9" s="34" t="s">
        <v>8</v>
      </c>
      <c r="G9" s="1" t="s">
        <v>9</v>
      </c>
      <c r="H9" s="35" t="s">
        <v>10</v>
      </c>
      <c r="I9" s="34" t="s">
        <v>8</v>
      </c>
      <c r="J9" s="1" t="s">
        <v>9</v>
      </c>
      <c r="K9" s="35" t="s">
        <v>10</v>
      </c>
    </row>
    <row r="10" spans="1:11" ht="15">
      <c r="A10" s="64"/>
      <c r="B10" s="78" t="s">
        <v>24</v>
      </c>
      <c r="C10" s="34"/>
      <c r="D10" s="1"/>
      <c r="E10" s="35"/>
      <c r="F10" s="34"/>
      <c r="G10" s="1"/>
      <c r="H10" s="35"/>
      <c r="I10" s="34"/>
      <c r="J10" s="1"/>
      <c r="K10" s="35"/>
    </row>
    <row r="11" spans="1:12" ht="15">
      <c r="A11" s="46"/>
      <c r="B11" s="73" t="s">
        <v>88</v>
      </c>
      <c r="C11" s="72">
        <f>C12+C13+C14+C15+C16</f>
        <v>4711317</v>
      </c>
      <c r="D11" s="4">
        <v>4711317</v>
      </c>
      <c r="E11" s="24">
        <f>C11-D11</f>
        <v>0</v>
      </c>
      <c r="F11" s="36">
        <f>F17</f>
        <v>1044314</v>
      </c>
      <c r="G11" s="4">
        <v>722988</v>
      </c>
      <c r="H11" s="24">
        <f>F11-G11</f>
        <v>321326</v>
      </c>
      <c r="I11" s="36">
        <f>I18</f>
        <v>708110</v>
      </c>
      <c r="J11" s="4">
        <v>708111</v>
      </c>
      <c r="K11" s="24">
        <f>I11-J11</f>
        <v>-1</v>
      </c>
      <c r="L11" s="33">
        <f>D11+G11+J11</f>
        <v>6142416</v>
      </c>
    </row>
    <row r="12" spans="1:11" ht="15">
      <c r="A12" s="1"/>
      <c r="B12" s="74" t="s">
        <v>87</v>
      </c>
      <c r="C12" s="36">
        <v>1365642</v>
      </c>
      <c r="D12" s="4"/>
      <c r="E12" s="24"/>
      <c r="F12" s="36"/>
      <c r="G12" s="4"/>
      <c r="H12" s="24"/>
      <c r="I12" s="36"/>
      <c r="J12" s="4"/>
      <c r="K12" s="24"/>
    </row>
    <row r="13" spans="1:11" ht="15">
      <c r="A13" s="1"/>
      <c r="B13" s="74" t="s">
        <v>89</v>
      </c>
      <c r="C13" s="36">
        <v>595051</v>
      </c>
      <c r="D13" s="4"/>
      <c r="E13" s="24"/>
      <c r="F13" s="36"/>
      <c r="G13" s="4"/>
      <c r="H13" s="24"/>
      <c r="I13" s="36"/>
      <c r="J13" s="4"/>
      <c r="K13" s="24"/>
    </row>
    <row r="14" spans="1:11" ht="15" customHeight="1">
      <c r="A14" s="1"/>
      <c r="B14" s="74" t="s">
        <v>90</v>
      </c>
      <c r="C14" s="36">
        <v>166614</v>
      </c>
      <c r="D14" s="4"/>
      <c r="E14" s="24"/>
      <c r="F14" s="36"/>
      <c r="G14" s="4"/>
      <c r="H14" s="24"/>
      <c r="I14" s="36"/>
      <c r="J14" s="4"/>
      <c r="K14" s="24"/>
    </row>
    <row r="15" spans="1:11" ht="15" customHeight="1">
      <c r="A15" s="1"/>
      <c r="B15" s="74" t="s">
        <v>91</v>
      </c>
      <c r="C15" s="36">
        <v>836047</v>
      </c>
      <c r="D15" s="4"/>
      <c r="E15" s="24"/>
      <c r="F15" s="36"/>
      <c r="G15" s="4"/>
      <c r="H15" s="24"/>
      <c r="I15" s="36"/>
      <c r="J15" s="4"/>
      <c r="K15" s="24"/>
    </row>
    <row r="16" spans="1:11" ht="15" customHeight="1">
      <c r="A16" s="28"/>
      <c r="B16" s="74" t="s">
        <v>92</v>
      </c>
      <c r="C16" s="36">
        <v>1747963</v>
      </c>
      <c r="D16" s="4"/>
      <c r="E16" s="24"/>
      <c r="F16" s="36"/>
      <c r="G16" s="4"/>
      <c r="H16" s="24"/>
      <c r="I16" s="36"/>
      <c r="J16" s="4"/>
      <c r="K16" s="24"/>
    </row>
    <row r="17" spans="1:11" ht="15" customHeight="1">
      <c r="A17" s="1"/>
      <c r="B17" s="74" t="s">
        <v>100</v>
      </c>
      <c r="C17" s="36"/>
      <c r="D17" s="4"/>
      <c r="E17" s="24"/>
      <c r="F17" s="36">
        <v>1044314</v>
      </c>
      <c r="G17" s="4"/>
      <c r="H17" s="24"/>
      <c r="I17" s="36"/>
      <c r="J17" s="4"/>
      <c r="K17" s="24"/>
    </row>
    <row r="18" spans="1:11" ht="15" customHeight="1" thickBot="1">
      <c r="A18" s="38"/>
      <c r="B18" s="87" t="s">
        <v>101</v>
      </c>
      <c r="C18" s="88"/>
      <c r="D18" s="29"/>
      <c r="E18" s="30"/>
      <c r="F18" s="88"/>
      <c r="G18" s="29"/>
      <c r="H18" s="30"/>
      <c r="I18" s="88">
        <v>708110</v>
      </c>
      <c r="J18" s="29"/>
      <c r="K18" s="30"/>
    </row>
    <row r="19" spans="1:12" ht="15">
      <c r="A19" s="82"/>
      <c r="B19" s="83" t="s">
        <v>14</v>
      </c>
      <c r="C19" s="84">
        <f>C20+C21+C22+C23+C24+C25</f>
        <v>62165</v>
      </c>
      <c r="D19" s="67">
        <v>19841</v>
      </c>
      <c r="E19" s="85">
        <f>C19-D19</f>
        <v>42324</v>
      </c>
      <c r="F19" s="86">
        <f>F26</f>
        <v>9928</v>
      </c>
      <c r="G19" s="67"/>
      <c r="H19" s="85">
        <f>F19-G19</f>
        <v>9928</v>
      </c>
      <c r="I19" s="86">
        <f>I27+I28</f>
        <v>19856</v>
      </c>
      <c r="J19" s="67"/>
      <c r="K19" s="85">
        <f>I19-J19</f>
        <v>19856</v>
      </c>
      <c r="L19" s="33">
        <f>D19+G19+J19</f>
        <v>19841</v>
      </c>
    </row>
    <row r="20" spans="1:11" ht="15">
      <c r="A20" s="69"/>
      <c r="B20" s="68" t="s">
        <v>87</v>
      </c>
      <c r="C20" s="36">
        <v>9928</v>
      </c>
      <c r="D20" s="4"/>
      <c r="E20" s="24"/>
      <c r="F20" s="36"/>
      <c r="G20" s="4"/>
      <c r="H20" s="24"/>
      <c r="I20" s="36"/>
      <c r="J20" s="4"/>
      <c r="K20" s="24"/>
    </row>
    <row r="21" spans="1:11" ht="15">
      <c r="A21" s="69"/>
      <c r="B21" s="68" t="s">
        <v>89</v>
      </c>
      <c r="C21" s="36">
        <v>12698</v>
      </c>
      <c r="D21" s="4"/>
      <c r="E21" s="24"/>
      <c r="F21" s="36"/>
      <c r="G21" s="4"/>
      <c r="H21" s="24"/>
      <c r="I21" s="36"/>
      <c r="J21" s="4"/>
      <c r="K21" s="24"/>
    </row>
    <row r="22" spans="1:11" ht="15">
      <c r="A22" s="69"/>
      <c r="B22" s="68" t="s">
        <v>90</v>
      </c>
      <c r="C22" s="36">
        <v>9928</v>
      </c>
      <c r="D22" s="4"/>
      <c r="E22" s="24"/>
      <c r="F22" s="36"/>
      <c r="G22" s="4"/>
      <c r="H22" s="24"/>
      <c r="I22" s="36"/>
      <c r="J22" s="4"/>
      <c r="K22" s="24"/>
    </row>
    <row r="23" spans="1:11" ht="15">
      <c r="A23" s="69"/>
      <c r="B23" s="68" t="s">
        <v>91</v>
      </c>
      <c r="C23" s="36">
        <v>9755</v>
      </c>
      <c r="D23" s="4"/>
      <c r="E23" s="24"/>
      <c r="F23" s="36"/>
      <c r="G23" s="4"/>
      <c r="H23" s="24"/>
      <c r="I23" s="36"/>
      <c r="J23" s="4"/>
      <c r="K23" s="24"/>
    </row>
    <row r="24" spans="1:11" ht="15">
      <c r="A24" s="69"/>
      <c r="B24" s="68" t="s">
        <v>92</v>
      </c>
      <c r="C24" s="36">
        <v>9928</v>
      </c>
      <c r="D24" s="4"/>
      <c r="E24" s="24"/>
      <c r="F24" s="36"/>
      <c r="G24" s="4"/>
      <c r="H24" s="24"/>
      <c r="I24" s="36"/>
      <c r="J24" s="4"/>
      <c r="K24" s="24"/>
    </row>
    <row r="25" spans="1:11" ht="15">
      <c r="A25" s="69"/>
      <c r="B25" s="68" t="s">
        <v>93</v>
      </c>
      <c r="C25" s="36">
        <v>9928</v>
      </c>
      <c r="D25" s="4"/>
      <c r="E25" s="24"/>
      <c r="F25" s="36"/>
      <c r="G25" s="4"/>
      <c r="H25" s="24"/>
      <c r="I25" s="36"/>
      <c r="J25" s="4"/>
      <c r="K25" s="24"/>
    </row>
    <row r="26" spans="1:11" ht="15">
      <c r="A26" s="69"/>
      <c r="B26" s="74" t="s">
        <v>100</v>
      </c>
      <c r="C26" s="36"/>
      <c r="D26" s="4"/>
      <c r="E26" s="24"/>
      <c r="F26" s="36">
        <v>9928</v>
      </c>
      <c r="G26" s="4"/>
      <c r="H26" s="24"/>
      <c r="I26" s="36"/>
      <c r="J26" s="4"/>
      <c r="K26" s="24"/>
    </row>
    <row r="27" spans="1:11" ht="15">
      <c r="A27" s="69"/>
      <c r="B27" s="74" t="s">
        <v>101</v>
      </c>
      <c r="C27" s="36"/>
      <c r="D27" s="4"/>
      <c r="E27" s="24"/>
      <c r="F27" s="36"/>
      <c r="G27" s="4"/>
      <c r="H27" s="24"/>
      <c r="I27" s="36">
        <v>9928</v>
      </c>
      <c r="J27" s="4"/>
      <c r="K27" s="24"/>
    </row>
    <row r="28" spans="1:11" ht="15.75" thickBot="1">
      <c r="A28" s="92"/>
      <c r="B28" s="87" t="s">
        <v>102</v>
      </c>
      <c r="C28" s="88"/>
      <c r="D28" s="29"/>
      <c r="E28" s="30"/>
      <c r="F28" s="88"/>
      <c r="G28" s="29"/>
      <c r="H28" s="30"/>
      <c r="I28" s="88">
        <v>9928</v>
      </c>
      <c r="J28" s="29"/>
      <c r="K28" s="30"/>
    </row>
    <row r="29" spans="1:12" ht="15">
      <c r="A29" s="89"/>
      <c r="B29" s="90" t="s">
        <v>83</v>
      </c>
      <c r="C29" s="84">
        <f>C30+C31+C32+C33+C34+C35</f>
        <v>16907</v>
      </c>
      <c r="D29" s="67"/>
      <c r="E29" s="85">
        <f>C29-D29</f>
        <v>16907</v>
      </c>
      <c r="F29" s="91">
        <f>F36</f>
        <v>2700</v>
      </c>
      <c r="G29" s="67"/>
      <c r="H29" s="85">
        <f>F29-G29</f>
        <v>2700</v>
      </c>
      <c r="I29" s="86">
        <f>I37+I38</f>
        <v>5400</v>
      </c>
      <c r="J29" s="67"/>
      <c r="K29" s="85">
        <f>I29-J29</f>
        <v>5400</v>
      </c>
      <c r="L29" s="33">
        <f>D29+G29+J29</f>
        <v>0</v>
      </c>
    </row>
    <row r="30" spans="1:11" ht="15">
      <c r="A30" s="70"/>
      <c r="B30" s="68" t="s">
        <v>87</v>
      </c>
      <c r="C30" s="36">
        <v>2700</v>
      </c>
      <c r="D30" s="4"/>
      <c r="E30" s="24"/>
      <c r="F30" s="39"/>
      <c r="G30" s="4"/>
      <c r="H30" s="24"/>
      <c r="I30" s="36"/>
      <c r="J30" s="4"/>
      <c r="K30" s="24"/>
    </row>
    <row r="31" spans="1:11" ht="15">
      <c r="A31" s="70"/>
      <c r="B31" s="68" t="s">
        <v>89</v>
      </c>
      <c r="C31" s="36">
        <v>3454</v>
      </c>
      <c r="D31" s="4"/>
      <c r="E31" s="24"/>
      <c r="F31" s="39"/>
      <c r="G31" s="4"/>
      <c r="H31" s="24"/>
      <c r="I31" s="36"/>
      <c r="J31" s="4"/>
      <c r="K31" s="24"/>
    </row>
    <row r="32" spans="1:11" ht="15">
      <c r="A32" s="70"/>
      <c r="B32" s="68" t="s">
        <v>90</v>
      </c>
      <c r="C32" s="36">
        <v>2700</v>
      </c>
      <c r="D32" s="4"/>
      <c r="E32" s="24"/>
      <c r="F32" s="39"/>
      <c r="G32" s="4"/>
      <c r="H32" s="24"/>
      <c r="I32" s="36"/>
      <c r="J32" s="4"/>
      <c r="K32" s="24"/>
    </row>
    <row r="33" spans="1:11" ht="15">
      <c r="A33" s="70"/>
      <c r="B33" s="68" t="s">
        <v>91</v>
      </c>
      <c r="C33" s="36">
        <v>2653</v>
      </c>
      <c r="D33" s="4"/>
      <c r="E33" s="24"/>
      <c r="F33" s="39"/>
      <c r="G33" s="4"/>
      <c r="H33" s="24"/>
      <c r="I33" s="36"/>
      <c r="J33" s="4"/>
      <c r="K33" s="24"/>
    </row>
    <row r="34" spans="1:11" ht="15">
      <c r="A34" s="70"/>
      <c r="B34" s="68" t="s">
        <v>92</v>
      </c>
      <c r="C34" s="36">
        <v>2700</v>
      </c>
      <c r="D34" s="4"/>
      <c r="E34" s="24"/>
      <c r="F34" s="39"/>
      <c r="G34" s="4"/>
      <c r="H34" s="24"/>
      <c r="I34" s="36"/>
      <c r="J34" s="4"/>
      <c r="K34" s="24"/>
    </row>
    <row r="35" spans="1:11" ht="15">
      <c r="A35" s="70"/>
      <c r="B35" s="68" t="s">
        <v>93</v>
      </c>
      <c r="C35" s="36">
        <v>2700</v>
      </c>
      <c r="D35" s="4"/>
      <c r="E35" s="24"/>
      <c r="F35" s="39"/>
      <c r="G35" s="4"/>
      <c r="H35" s="24"/>
      <c r="I35" s="36"/>
      <c r="J35" s="4"/>
      <c r="K35" s="24"/>
    </row>
    <row r="36" spans="1:11" ht="15">
      <c r="A36" s="70"/>
      <c r="B36" s="74" t="s">
        <v>100</v>
      </c>
      <c r="C36" s="36"/>
      <c r="D36" s="4"/>
      <c r="E36" s="24"/>
      <c r="F36" s="39">
        <v>2700</v>
      </c>
      <c r="G36" s="4"/>
      <c r="H36" s="24"/>
      <c r="I36" s="36"/>
      <c r="J36" s="4"/>
      <c r="K36" s="24"/>
    </row>
    <row r="37" spans="1:11" ht="15">
      <c r="A37" s="70"/>
      <c r="B37" s="74" t="s">
        <v>101</v>
      </c>
      <c r="C37" s="36"/>
      <c r="D37" s="4"/>
      <c r="E37" s="24"/>
      <c r="F37" s="39"/>
      <c r="G37" s="4"/>
      <c r="H37" s="24"/>
      <c r="I37" s="36">
        <v>2700</v>
      </c>
      <c r="J37" s="4"/>
      <c r="K37" s="24"/>
    </row>
    <row r="38" spans="1:11" ht="15.75" thickBot="1">
      <c r="A38" s="93"/>
      <c r="B38" s="87" t="s">
        <v>102</v>
      </c>
      <c r="C38" s="88"/>
      <c r="D38" s="29"/>
      <c r="E38" s="30"/>
      <c r="F38" s="94"/>
      <c r="G38" s="29"/>
      <c r="H38" s="30"/>
      <c r="I38" s="88">
        <v>2700</v>
      </c>
      <c r="J38" s="29"/>
      <c r="K38" s="30"/>
    </row>
    <row r="39" spans="1:12" ht="15">
      <c r="A39" s="89"/>
      <c r="B39" s="90" t="s">
        <v>84</v>
      </c>
      <c r="C39" s="84">
        <f>C40+C41+C43+C44+C45</f>
        <v>981336</v>
      </c>
      <c r="D39" s="67">
        <v>931879</v>
      </c>
      <c r="E39" s="85">
        <f>C39-D39</f>
        <v>49457</v>
      </c>
      <c r="F39" s="86">
        <f>F46</f>
        <v>53870</v>
      </c>
      <c r="G39" s="67"/>
      <c r="H39" s="85">
        <f>F39-G39</f>
        <v>53870</v>
      </c>
      <c r="I39" s="86">
        <f>I47</f>
        <v>15463</v>
      </c>
      <c r="J39" s="67">
        <v>15463</v>
      </c>
      <c r="K39" s="85">
        <f>I39-J39</f>
        <v>0</v>
      </c>
      <c r="L39" s="33">
        <f>D39+G39+J39</f>
        <v>947342</v>
      </c>
    </row>
    <row r="40" spans="1:11" ht="15">
      <c r="A40" s="70"/>
      <c r="B40" s="68" t="s">
        <v>87</v>
      </c>
      <c r="C40" s="36">
        <v>103253</v>
      </c>
      <c r="D40" s="4"/>
      <c r="E40" s="24"/>
      <c r="F40" s="36"/>
      <c r="G40" s="4"/>
      <c r="H40" s="24"/>
      <c r="I40" s="36"/>
      <c r="J40" s="4"/>
      <c r="K40" s="24"/>
    </row>
    <row r="41" spans="1:11" ht="15">
      <c r="A41" s="70"/>
      <c r="B41" s="68" t="s">
        <v>89</v>
      </c>
      <c r="C41" s="36">
        <v>103327</v>
      </c>
      <c r="D41" s="4"/>
      <c r="E41" s="24"/>
      <c r="F41" s="36"/>
      <c r="G41" s="4"/>
      <c r="H41" s="24"/>
      <c r="I41" s="36"/>
      <c r="J41" s="4"/>
      <c r="K41" s="24"/>
    </row>
    <row r="42" spans="1:11" ht="15">
      <c r="A42" s="70"/>
      <c r="B42" s="68" t="s">
        <v>90</v>
      </c>
      <c r="C42" s="71" t="s">
        <v>94</v>
      </c>
      <c r="D42" s="4"/>
      <c r="E42" s="24"/>
      <c r="F42" s="36"/>
      <c r="G42" s="4"/>
      <c r="H42" s="24"/>
      <c r="I42" s="36"/>
      <c r="J42" s="4"/>
      <c r="K42" s="24"/>
    </row>
    <row r="43" spans="1:11" ht="15">
      <c r="A43" s="70"/>
      <c r="B43" s="68" t="s">
        <v>91</v>
      </c>
      <c r="C43" s="36">
        <v>103327</v>
      </c>
      <c r="D43" s="4"/>
      <c r="E43" s="24"/>
      <c r="F43" s="36"/>
      <c r="G43" s="4"/>
      <c r="H43" s="24"/>
      <c r="I43" s="36"/>
      <c r="J43" s="4"/>
      <c r="K43" s="24"/>
    </row>
    <row r="44" spans="1:11" ht="15">
      <c r="A44" s="70"/>
      <c r="B44" s="68" t="s">
        <v>92</v>
      </c>
      <c r="C44" s="36">
        <v>620015</v>
      </c>
      <c r="D44" s="4"/>
      <c r="E44" s="24"/>
      <c r="F44" s="36"/>
      <c r="G44" s="4"/>
      <c r="H44" s="24"/>
      <c r="I44" s="36"/>
      <c r="J44" s="4"/>
      <c r="K44" s="24"/>
    </row>
    <row r="45" spans="1:11" ht="15">
      <c r="A45" s="70"/>
      <c r="B45" s="68" t="s">
        <v>93</v>
      </c>
      <c r="C45" s="36">
        <v>51414</v>
      </c>
      <c r="D45" s="4"/>
      <c r="E45" s="24"/>
      <c r="F45" s="36"/>
      <c r="G45" s="4"/>
      <c r="H45" s="24"/>
      <c r="I45" s="36"/>
      <c r="J45" s="4"/>
      <c r="K45" s="24"/>
    </row>
    <row r="46" spans="1:11" ht="15">
      <c r="A46" s="70"/>
      <c r="B46" s="74" t="s">
        <v>100</v>
      </c>
      <c r="C46" s="36"/>
      <c r="D46" s="4"/>
      <c r="E46" s="24"/>
      <c r="F46" s="36">
        <v>53870</v>
      </c>
      <c r="G46" s="4"/>
      <c r="H46" s="24"/>
      <c r="I46" s="36"/>
      <c r="J46" s="4"/>
      <c r="K46" s="24"/>
    </row>
    <row r="47" spans="1:11" ht="15.75" thickBot="1">
      <c r="A47" s="93"/>
      <c r="B47" s="87" t="s">
        <v>101</v>
      </c>
      <c r="C47" s="88"/>
      <c r="D47" s="29"/>
      <c r="E47" s="30"/>
      <c r="F47" s="88"/>
      <c r="G47" s="29"/>
      <c r="H47" s="30"/>
      <c r="I47" s="88">
        <v>15463</v>
      </c>
      <c r="J47" s="29"/>
      <c r="K47" s="30"/>
    </row>
    <row r="48" spans="1:12" ht="15">
      <c r="A48" s="89"/>
      <c r="B48" s="90" t="s">
        <v>26</v>
      </c>
      <c r="C48" s="84">
        <f>C49+C50+C51+C52+C53+C54</f>
        <v>8073122</v>
      </c>
      <c r="D48" s="95">
        <v>7919333</v>
      </c>
      <c r="E48" s="85">
        <f>C48-D48</f>
        <v>153789</v>
      </c>
      <c r="F48" s="86">
        <f>F55</f>
        <v>513271</v>
      </c>
      <c r="G48" s="67"/>
      <c r="H48" s="85">
        <f>F48-G48</f>
        <v>513271</v>
      </c>
      <c r="I48" s="86">
        <f>I56+I57</f>
        <v>951720</v>
      </c>
      <c r="J48" s="67">
        <v>1952073</v>
      </c>
      <c r="K48" s="85">
        <f>I48-J48</f>
        <v>-1000353</v>
      </c>
      <c r="L48" s="33">
        <f>D48+G48+J48</f>
        <v>9871406</v>
      </c>
    </row>
    <row r="49" spans="1:11" ht="15">
      <c r="A49" s="70"/>
      <c r="B49" s="68" t="s">
        <v>87</v>
      </c>
      <c r="C49" s="36">
        <v>1704418</v>
      </c>
      <c r="D49" s="4"/>
      <c r="E49" s="24"/>
      <c r="F49" s="36"/>
      <c r="G49" s="4"/>
      <c r="H49" s="24"/>
      <c r="I49" s="36"/>
      <c r="J49" s="4"/>
      <c r="K49" s="24"/>
    </row>
    <row r="50" spans="1:11" ht="15">
      <c r="A50" s="70"/>
      <c r="B50" s="68" t="s">
        <v>89</v>
      </c>
      <c r="C50" s="36">
        <v>1587697</v>
      </c>
      <c r="D50" s="4"/>
      <c r="E50" s="24"/>
      <c r="F50" s="36"/>
      <c r="G50" s="4"/>
      <c r="H50" s="24"/>
      <c r="I50" s="36"/>
      <c r="J50" s="4"/>
      <c r="K50" s="24"/>
    </row>
    <row r="51" spans="1:11" ht="15">
      <c r="A51" s="70"/>
      <c r="B51" s="68" t="s">
        <v>90</v>
      </c>
      <c r="C51" s="36">
        <v>380089</v>
      </c>
      <c r="D51" s="4"/>
      <c r="E51" s="24"/>
      <c r="F51" s="4"/>
      <c r="G51" s="4"/>
      <c r="H51" s="24"/>
      <c r="I51" s="36"/>
      <c r="J51" s="4"/>
      <c r="K51" s="24"/>
    </row>
    <row r="52" spans="1:11" ht="15">
      <c r="A52" s="70"/>
      <c r="B52" s="68" t="s">
        <v>91</v>
      </c>
      <c r="C52" s="36">
        <v>1344252</v>
      </c>
      <c r="D52" s="4"/>
      <c r="E52" s="24"/>
      <c r="F52" s="36"/>
      <c r="G52" s="4"/>
      <c r="H52" s="24"/>
      <c r="I52" s="36"/>
      <c r="J52" s="4"/>
      <c r="K52" s="24"/>
    </row>
    <row r="53" spans="1:11" ht="15">
      <c r="A53" s="70"/>
      <c r="B53" s="68" t="s">
        <v>92</v>
      </c>
      <c r="C53" s="36">
        <v>1692946</v>
      </c>
      <c r="D53" s="4"/>
      <c r="E53" s="24"/>
      <c r="F53" s="36"/>
      <c r="G53" s="4"/>
      <c r="H53" s="24"/>
      <c r="I53" s="36"/>
      <c r="J53" s="4"/>
      <c r="K53" s="24"/>
    </row>
    <row r="54" spans="1:11" ht="15">
      <c r="A54" s="70"/>
      <c r="B54" s="68" t="s">
        <v>93</v>
      </c>
      <c r="C54" s="36">
        <v>1363720</v>
      </c>
      <c r="D54" s="4"/>
      <c r="E54" s="24"/>
      <c r="F54" s="36"/>
      <c r="G54" s="4"/>
      <c r="H54" s="24"/>
      <c r="I54" s="36"/>
      <c r="J54" s="4"/>
      <c r="K54" s="24"/>
    </row>
    <row r="55" spans="1:11" ht="15">
      <c r="A55" s="70"/>
      <c r="B55" s="74" t="s">
        <v>100</v>
      </c>
      <c r="C55" s="36"/>
      <c r="D55" s="4"/>
      <c r="E55" s="24"/>
      <c r="F55" s="36">
        <v>513271</v>
      </c>
      <c r="G55" s="4"/>
      <c r="H55" s="24"/>
      <c r="I55" s="36"/>
      <c r="J55" s="4"/>
      <c r="K55" s="24"/>
    </row>
    <row r="56" spans="1:11" ht="15">
      <c r="A56" s="70"/>
      <c r="B56" s="74" t="s">
        <v>101</v>
      </c>
      <c r="C56" s="36"/>
      <c r="D56" s="4"/>
      <c r="E56" s="24"/>
      <c r="F56" s="36"/>
      <c r="G56" s="4"/>
      <c r="H56" s="24"/>
      <c r="I56" s="36">
        <v>532225</v>
      </c>
      <c r="J56" s="4"/>
      <c r="K56" s="24"/>
    </row>
    <row r="57" spans="1:11" ht="15.75" thickBot="1">
      <c r="A57" s="93"/>
      <c r="B57" s="87" t="s">
        <v>102</v>
      </c>
      <c r="C57" s="88"/>
      <c r="D57" s="29"/>
      <c r="E57" s="30"/>
      <c r="F57" s="88"/>
      <c r="G57" s="29"/>
      <c r="H57" s="30"/>
      <c r="I57" s="88">
        <v>419495</v>
      </c>
      <c r="J57" s="29"/>
      <c r="K57" s="30"/>
    </row>
    <row r="58" spans="1:12" ht="15">
      <c r="A58" s="89"/>
      <c r="B58" s="90" t="s">
        <v>16</v>
      </c>
      <c r="C58" s="84">
        <f>C59+C60+C61+C63+C64+C65</f>
        <v>570596</v>
      </c>
      <c r="D58" s="67">
        <v>570596</v>
      </c>
      <c r="E58" s="85">
        <f>C58-D58</f>
        <v>0</v>
      </c>
      <c r="F58" s="86">
        <f>F66+F67</f>
        <v>305602</v>
      </c>
      <c r="G58" s="67">
        <v>305602</v>
      </c>
      <c r="H58" s="85">
        <f>F58-G58</f>
        <v>0</v>
      </c>
      <c r="I58" s="86">
        <f>I68+I69</f>
        <v>107966</v>
      </c>
      <c r="J58" s="67">
        <v>107966</v>
      </c>
      <c r="K58" s="85">
        <f>I58-J58</f>
        <v>0</v>
      </c>
      <c r="L58" s="33">
        <f>D58+G58+J58</f>
        <v>984164</v>
      </c>
    </row>
    <row r="59" spans="1:11" ht="15">
      <c r="A59" s="70"/>
      <c r="B59" s="68" t="s">
        <v>87</v>
      </c>
      <c r="C59" s="36">
        <v>115478</v>
      </c>
      <c r="D59" s="4"/>
      <c r="E59" s="24"/>
      <c r="F59" s="36"/>
      <c r="G59" s="4"/>
      <c r="H59" s="24"/>
      <c r="I59" s="36"/>
      <c r="J59" s="4"/>
      <c r="K59" s="24"/>
    </row>
    <row r="60" spans="1:11" ht="15">
      <c r="A60" s="70"/>
      <c r="B60" s="68" t="s">
        <v>89</v>
      </c>
      <c r="C60" s="36">
        <v>107583</v>
      </c>
      <c r="D60" s="4"/>
      <c r="E60" s="24"/>
      <c r="F60" s="36"/>
      <c r="G60" s="4"/>
      <c r="H60" s="24"/>
      <c r="I60" s="36"/>
      <c r="J60" s="4"/>
      <c r="K60" s="24"/>
    </row>
    <row r="61" spans="1:11" ht="15">
      <c r="A61" s="70"/>
      <c r="B61" s="68" t="s">
        <v>90</v>
      </c>
      <c r="C61" s="36">
        <v>25759</v>
      </c>
      <c r="D61" s="4"/>
      <c r="E61" s="24"/>
      <c r="F61" s="36"/>
      <c r="G61" s="4"/>
      <c r="H61" s="24"/>
      <c r="I61" s="36"/>
      <c r="J61" s="4"/>
      <c r="K61" s="24"/>
    </row>
    <row r="62" spans="1:11" ht="15">
      <c r="A62" s="70"/>
      <c r="B62" s="68" t="s">
        <v>91</v>
      </c>
      <c r="C62" s="36">
        <v>90995</v>
      </c>
      <c r="D62" s="4"/>
      <c r="E62" s="24"/>
      <c r="F62" s="36"/>
      <c r="G62" s="4"/>
      <c r="H62" s="24"/>
      <c r="I62" s="36"/>
      <c r="J62" s="4"/>
      <c r="K62" s="24"/>
    </row>
    <row r="63" spans="1:11" ht="15">
      <c r="A63" s="70"/>
      <c r="B63" s="68" t="s">
        <v>92</v>
      </c>
      <c r="C63" s="36">
        <v>114688</v>
      </c>
      <c r="D63" s="4"/>
      <c r="E63" s="24"/>
      <c r="F63" s="36"/>
      <c r="G63" s="4"/>
      <c r="H63" s="24"/>
      <c r="I63" s="36"/>
      <c r="J63" s="4"/>
      <c r="K63" s="24"/>
    </row>
    <row r="64" spans="1:11" ht="15">
      <c r="A64" s="70"/>
      <c r="B64" s="68" t="s">
        <v>93</v>
      </c>
      <c r="C64" s="36">
        <v>92400</v>
      </c>
      <c r="D64" s="4"/>
      <c r="E64" s="24"/>
      <c r="F64" s="36"/>
      <c r="G64" s="4"/>
      <c r="H64" s="24"/>
      <c r="I64" s="36"/>
      <c r="J64" s="4"/>
      <c r="K64" s="24"/>
    </row>
    <row r="65" spans="1:11" ht="15">
      <c r="A65" s="70"/>
      <c r="B65" s="68" t="s">
        <v>95</v>
      </c>
      <c r="C65" s="36">
        <v>114688</v>
      </c>
      <c r="D65" s="4"/>
      <c r="E65" s="24"/>
      <c r="F65" s="36"/>
      <c r="G65" s="4"/>
      <c r="H65" s="24"/>
      <c r="I65" s="36"/>
      <c r="J65" s="4"/>
      <c r="K65" s="24"/>
    </row>
    <row r="66" spans="1:11" ht="15">
      <c r="A66" s="70"/>
      <c r="B66" s="68" t="s">
        <v>99</v>
      </c>
      <c r="C66" s="36"/>
      <c r="D66" s="4"/>
      <c r="E66" s="24"/>
      <c r="F66" s="36">
        <v>239250</v>
      </c>
      <c r="G66" s="4"/>
      <c r="H66" s="24"/>
      <c r="I66" s="36"/>
      <c r="J66" s="4"/>
      <c r="K66" s="24"/>
    </row>
    <row r="67" spans="1:11" ht="15">
      <c r="A67" s="70"/>
      <c r="B67" s="74" t="s">
        <v>100</v>
      </c>
      <c r="C67" s="36"/>
      <c r="D67" s="4"/>
      <c r="E67" s="24"/>
      <c r="F67" s="36">
        <v>66352</v>
      </c>
      <c r="G67" s="4"/>
      <c r="H67" s="24"/>
      <c r="I67" s="36"/>
      <c r="J67" s="4"/>
      <c r="K67" s="24"/>
    </row>
    <row r="68" spans="1:11" ht="15">
      <c r="A68" s="70"/>
      <c r="B68" s="74" t="s">
        <v>101</v>
      </c>
      <c r="C68" s="36"/>
      <c r="D68" s="4"/>
      <c r="E68" s="24"/>
      <c r="F68" s="36"/>
      <c r="G68" s="4"/>
      <c r="H68" s="24"/>
      <c r="I68" s="36">
        <v>60355</v>
      </c>
      <c r="J68" s="4"/>
      <c r="K68" s="24"/>
    </row>
    <row r="69" spans="1:11" ht="15.75" thickBot="1">
      <c r="A69" s="93"/>
      <c r="B69" s="87" t="s">
        <v>102</v>
      </c>
      <c r="C69" s="88"/>
      <c r="D69" s="29"/>
      <c r="E69" s="30"/>
      <c r="F69" s="88"/>
      <c r="G69" s="29"/>
      <c r="H69" s="30"/>
      <c r="I69" s="88">
        <v>47611</v>
      </c>
      <c r="J69" s="29"/>
      <c r="K69" s="30"/>
    </row>
    <row r="70" spans="1:12" ht="15">
      <c r="A70" s="89"/>
      <c r="B70" s="90" t="s">
        <v>85</v>
      </c>
      <c r="C70" s="84">
        <f>C71+C72+C73+C74+C76</f>
        <v>177425</v>
      </c>
      <c r="D70" s="67">
        <v>565187</v>
      </c>
      <c r="E70" s="85">
        <f>C70-D70</f>
        <v>-387762</v>
      </c>
      <c r="F70" s="86">
        <f>F78</f>
        <v>70970</v>
      </c>
      <c r="G70" s="67">
        <v>105763</v>
      </c>
      <c r="H70" s="85">
        <f>F70-G70</f>
        <v>-34793</v>
      </c>
      <c r="I70" s="86"/>
      <c r="J70" s="67"/>
      <c r="K70" s="85">
        <f>I70-J70</f>
        <v>0</v>
      </c>
      <c r="L70" s="33">
        <f>D70+G70+J70</f>
        <v>670950</v>
      </c>
    </row>
    <row r="71" spans="1:11" ht="15">
      <c r="A71" s="76"/>
      <c r="B71" s="68" t="s">
        <v>87</v>
      </c>
      <c r="C71" s="18">
        <v>70970</v>
      </c>
      <c r="D71" s="4"/>
      <c r="E71" s="24"/>
      <c r="F71" s="36"/>
      <c r="G71" s="4"/>
      <c r="H71" s="24"/>
      <c r="I71" s="36"/>
      <c r="J71" s="4"/>
      <c r="K71" s="24"/>
    </row>
    <row r="72" spans="1:11" ht="15">
      <c r="A72" s="76"/>
      <c r="B72" s="68" t="s">
        <v>89</v>
      </c>
      <c r="C72" s="18">
        <v>35485</v>
      </c>
      <c r="D72" s="4"/>
      <c r="E72" s="24"/>
      <c r="F72" s="36"/>
      <c r="G72" s="4"/>
      <c r="H72" s="24"/>
      <c r="I72" s="36"/>
      <c r="J72" s="4"/>
      <c r="K72" s="24"/>
    </row>
    <row r="73" spans="1:11" ht="15">
      <c r="A73" s="76"/>
      <c r="B73" s="68" t="s">
        <v>90</v>
      </c>
      <c r="C73" s="18">
        <v>11828</v>
      </c>
      <c r="D73" s="4"/>
      <c r="E73" s="24"/>
      <c r="F73" s="36"/>
      <c r="G73" s="4"/>
      <c r="H73" s="24"/>
      <c r="I73" s="36"/>
      <c r="J73" s="4"/>
      <c r="K73" s="24"/>
    </row>
    <row r="74" spans="1:11" ht="15">
      <c r="A74" s="76"/>
      <c r="B74" s="68" t="s">
        <v>91</v>
      </c>
      <c r="C74" s="18">
        <v>23657</v>
      </c>
      <c r="D74" s="4"/>
      <c r="E74" s="24"/>
      <c r="F74" s="36"/>
      <c r="G74" s="4"/>
      <c r="H74" s="24"/>
      <c r="I74" s="36"/>
      <c r="J74" s="4"/>
      <c r="K74" s="24"/>
    </row>
    <row r="75" spans="1:11" ht="15">
      <c r="A75" s="76"/>
      <c r="B75" s="68" t="s">
        <v>92</v>
      </c>
      <c r="C75" s="77" t="s">
        <v>94</v>
      </c>
      <c r="D75" s="4"/>
      <c r="E75" s="24"/>
      <c r="F75" s="36"/>
      <c r="G75" s="4"/>
      <c r="H75" s="24"/>
      <c r="I75" s="36"/>
      <c r="J75" s="4"/>
      <c r="K75" s="24"/>
    </row>
    <row r="76" spans="1:11" ht="15">
      <c r="A76" s="76"/>
      <c r="B76" s="68" t="s">
        <v>93</v>
      </c>
      <c r="C76" s="18">
        <v>35485</v>
      </c>
      <c r="D76" s="4"/>
      <c r="E76" s="24"/>
      <c r="F76" s="36"/>
      <c r="G76" s="4"/>
      <c r="H76" s="24"/>
      <c r="I76" s="36"/>
      <c r="J76" s="4"/>
      <c r="K76" s="24"/>
    </row>
    <row r="77" spans="1:11" ht="15">
      <c r="A77" s="76"/>
      <c r="B77" s="68" t="s">
        <v>95</v>
      </c>
      <c r="C77" s="77" t="s">
        <v>94</v>
      </c>
      <c r="D77" s="4"/>
      <c r="E77" s="24"/>
      <c r="F77" s="36"/>
      <c r="G77" s="4"/>
      <c r="H77" s="24"/>
      <c r="I77" s="36"/>
      <c r="J77" s="4"/>
      <c r="K77" s="24"/>
    </row>
    <row r="78" spans="1:11" ht="15">
      <c r="A78" s="79"/>
      <c r="B78" s="74" t="s">
        <v>100</v>
      </c>
      <c r="C78" s="77"/>
      <c r="D78" s="4"/>
      <c r="E78" s="24"/>
      <c r="F78" s="36">
        <v>70970</v>
      </c>
      <c r="G78" s="4"/>
      <c r="H78" s="24"/>
      <c r="I78" s="36"/>
      <c r="J78" s="4"/>
      <c r="K78" s="24"/>
    </row>
    <row r="79" spans="1:11" ht="15.75" thickBot="1">
      <c r="A79" s="99"/>
      <c r="B79" s="87" t="s">
        <v>101</v>
      </c>
      <c r="C79" s="100"/>
      <c r="D79" s="29"/>
      <c r="E79" s="30"/>
      <c r="F79" s="88"/>
      <c r="G79" s="29"/>
      <c r="H79" s="30"/>
      <c r="I79" s="101" t="s">
        <v>94</v>
      </c>
      <c r="J79" s="29"/>
      <c r="K79" s="30"/>
    </row>
    <row r="80" spans="1:12" ht="15">
      <c r="A80" s="96"/>
      <c r="B80" s="97" t="s">
        <v>27</v>
      </c>
      <c r="C80" s="98">
        <f>C81+C82+C83+C84+C85+C86+C87</f>
        <v>661591</v>
      </c>
      <c r="D80" s="67">
        <v>6684986</v>
      </c>
      <c r="E80" s="85">
        <f>C80-D80</f>
        <v>-6023395</v>
      </c>
      <c r="F80" s="86">
        <f>F88+F89</f>
        <v>305610</v>
      </c>
      <c r="G80" s="67">
        <v>900223</v>
      </c>
      <c r="H80" s="85">
        <f>F80-G80</f>
        <v>-594613</v>
      </c>
      <c r="I80" s="86">
        <f>I90+I91</f>
        <v>107979</v>
      </c>
      <c r="J80" s="67">
        <v>750185</v>
      </c>
      <c r="K80" s="85">
        <f>I80-J80</f>
        <v>-642206</v>
      </c>
      <c r="L80" s="33">
        <f>D80+G80+J80</f>
        <v>8335394</v>
      </c>
    </row>
    <row r="81" spans="1:11" ht="15">
      <c r="A81" s="70"/>
      <c r="B81" s="68" t="s">
        <v>87</v>
      </c>
      <c r="C81" s="65">
        <v>115478</v>
      </c>
      <c r="D81" s="4"/>
      <c r="E81" s="66">
        <f>C81-D81</f>
        <v>115478</v>
      </c>
      <c r="F81" s="36"/>
      <c r="G81" s="4"/>
      <c r="H81" s="24">
        <f>F81-G81</f>
        <v>0</v>
      </c>
      <c r="I81" s="36"/>
      <c r="J81" s="4"/>
      <c r="K81" s="24">
        <f>I81-J81</f>
        <v>0</v>
      </c>
    </row>
    <row r="82" spans="1:11" ht="15">
      <c r="A82" s="70"/>
      <c r="B82" s="68" t="s">
        <v>89</v>
      </c>
      <c r="C82" s="65">
        <v>107583</v>
      </c>
      <c r="D82" s="4"/>
      <c r="E82" s="66">
        <f>C82-D82</f>
        <v>107583</v>
      </c>
      <c r="F82" s="36"/>
      <c r="G82" s="4"/>
      <c r="H82" s="24">
        <f>F82-G82</f>
        <v>0</v>
      </c>
      <c r="I82" s="36"/>
      <c r="J82" s="4"/>
      <c r="K82" s="24">
        <f>I82-J82</f>
        <v>0</v>
      </c>
    </row>
    <row r="83" spans="1:11" ht="15">
      <c r="A83" s="70"/>
      <c r="B83" s="68" t="s">
        <v>90</v>
      </c>
      <c r="C83" s="65">
        <v>25759</v>
      </c>
      <c r="D83" s="4"/>
      <c r="E83" s="66"/>
      <c r="F83" s="36"/>
      <c r="G83" s="4"/>
      <c r="H83" s="24"/>
      <c r="I83" s="36"/>
      <c r="J83" s="4"/>
      <c r="K83" s="24"/>
    </row>
    <row r="84" spans="1:11" ht="15">
      <c r="A84" s="70"/>
      <c r="B84" s="68" t="s">
        <v>91</v>
      </c>
      <c r="C84" s="65">
        <v>90995</v>
      </c>
      <c r="D84" s="4"/>
      <c r="E84" s="66">
        <f>C84-D84</f>
        <v>90995</v>
      </c>
      <c r="F84" s="36"/>
      <c r="G84" s="4"/>
      <c r="H84" s="24">
        <f>F84-G84</f>
        <v>0</v>
      </c>
      <c r="I84" s="36"/>
      <c r="J84" s="4"/>
      <c r="K84" s="24">
        <f>I84-J84</f>
        <v>0</v>
      </c>
    </row>
    <row r="85" spans="1:11" ht="15">
      <c r="A85" s="70"/>
      <c r="B85" s="68" t="s">
        <v>92</v>
      </c>
      <c r="C85" s="36">
        <v>114688</v>
      </c>
      <c r="D85" s="4"/>
      <c r="E85" s="24">
        <f>C85-D85</f>
        <v>114688</v>
      </c>
      <c r="F85" s="36"/>
      <c r="G85" s="4"/>
      <c r="H85" s="24">
        <f>F85-G85</f>
        <v>0</v>
      </c>
      <c r="I85" s="36"/>
      <c r="J85" s="4"/>
      <c r="K85" s="24">
        <f>I85-J85</f>
        <v>0</v>
      </c>
    </row>
    <row r="86" spans="1:11" ht="15">
      <c r="A86" s="70"/>
      <c r="B86" s="68" t="s">
        <v>93</v>
      </c>
      <c r="C86" s="36">
        <v>92400</v>
      </c>
      <c r="D86" s="4"/>
      <c r="E86" s="24">
        <f>C86-D86</f>
        <v>92400</v>
      </c>
      <c r="F86" s="36"/>
      <c r="G86" s="4"/>
      <c r="H86" s="24">
        <f>F86-G86</f>
        <v>0</v>
      </c>
      <c r="I86" s="36"/>
      <c r="J86" s="4"/>
      <c r="K86" s="24">
        <f>I86-J86</f>
        <v>0</v>
      </c>
    </row>
    <row r="87" spans="1:11" ht="15">
      <c r="A87" s="76"/>
      <c r="B87" s="68" t="s">
        <v>95</v>
      </c>
      <c r="C87" s="18">
        <v>114688</v>
      </c>
      <c r="D87" s="4"/>
      <c r="E87" s="24"/>
      <c r="F87" s="36"/>
      <c r="G87" s="4"/>
      <c r="H87" s="24"/>
      <c r="I87" s="36"/>
      <c r="J87" s="4"/>
      <c r="K87" s="24"/>
    </row>
    <row r="88" spans="1:11" ht="15">
      <c r="A88" s="76"/>
      <c r="B88" s="80" t="s">
        <v>100</v>
      </c>
      <c r="C88" s="18"/>
      <c r="D88" s="4"/>
      <c r="E88" s="24"/>
      <c r="F88" s="36">
        <v>66360</v>
      </c>
      <c r="G88" s="4"/>
      <c r="H88" s="24"/>
      <c r="I88" s="36"/>
      <c r="J88" s="4"/>
      <c r="K88" s="24"/>
    </row>
    <row r="89" spans="1:11" ht="15">
      <c r="A89" s="76"/>
      <c r="B89" s="68" t="s">
        <v>99</v>
      </c>
      <c r="C89" s="18"/>
      <c r="D89" s="4"/>
      <c r="E89" s="24"/>
      <c r="F89" s="36">
        <v>239250</v>
      </c>
      <c r="G89" s="4"/>
      <c r="H89" s="24"/>
      <c r="I89" s="36"/>
      <c r="J89" s="4"/>
      <c r="K89" s="24"/>
    </row>
    <row r="90" spans="1:11" ht="15">
      <c r="A90" s="81"/>
      <c r="B90" s="74" t="s">
        <v>101</v>
      </c>
      <c r="C90" s="18"/>
      <c r="D90" s="4"/>
      <c r="E90" s="24"/>
      <c r="F90" s="36"/>
      <c r="G90" s="4"/>
      <c r="H90" s="24"/>
      <c r="I90" s="36">
        <v>60362</v>
      </c>
      <c r="J90" s="4"/>
      <c r="K90" s="24"/>
    </row>
    <row r="91" spans="1:11" ht="15.75" thickBot="1">
      <c r="A91" s="103"/>
      <c r="B91" s="87" t="s">
        <v>102</v>
      </c>
      <c r="C91" s="102"/>
      <c r="D91" s="29"/>
      <c r="E91" s="30"/>
      <c r="F91" s="88"/>
      <c r="G91" s="29"/>
      <c r="H91" s="30"/>
      <c r="I91" s="88">
        <v>47617</v>
      </c>
      <c r="J91" s="29"/>
      <c r="K91" s="30"/>
    </row>
    <row r="92" spans="1:11" ht="15.75" thickBot="1">
      <c r="A92" s="108"/>
      <c r="B92" s="109" t="s">
        <v>28</v>
      </c>
      <c r="C92" s="110"/>
      <c r="D92" s="111"/>
      <c r="E92" s="112">
        <f>E11+E19+E29+E39+E48+E58+E70+E80</f>
        <v>-6148680</v>
      </c>
      <c r="F92" s="113"/>
      <c r="G92" s="111">
        <f>SUM(G29:G86)</f>
        <v>1311588</v>
      </c>
      <c r="H92" s="112">
        <f>H11+H19+H29+H39+H48+H58+H70+H80</f>
        <v>271689</v>
      </c>
      <c r="I92" s="113"/>
      <c r="J92" s="111"/>
      <c r="K92" s="112">
        <f>K11+K19+K29+K29+K39+K48+K58+K70+K80</f>
        <v>-1611904</v>
      </c>
    </row>
    <row r="93" spans="1:11" ht="15">
      <c r="A93" s="107"/>
      <c r="B93" s="90" t="s">
        <v>63</v>
      </c>
      <c r="C93" s="86"/>
      <c r="D93" s="67"/>
      <c r="E93" s="85"/>
      <c r="F93" s="86"/>
      <c r="G93" s="67"/>
      <c r="H93" s="85"/>
      <c r="I93" s="86"/>
      <c r="J93" s="67"/>
      <c r="K93" s="85"/>
    </row>
    <row r="94" spans="1:11" ht="15">
      <c r="A94" s="70"/>
      <c r="B94" s="42" t="s">
        <v>64</v>
      </c>
      <c r="C94" s="36">
        <v>1843207</v>
      </c>
      <c r="D94" s="4"/>
      <c r="E94" s="24">
        <f>C94-D94</f>
        <v>1843207</v>
      </c>
      <c r="F94" s="36"/>
      <c r="G94" s="4"/>
      <c r="H94" s="24"/>
      <c r="I94" s="36"/>
      <c r="J94" s="4"/>
      <c r="K94" s="24"/>
    </row>
    <row r="95" spans="1:11" ht="15">
      <c r="A95" s="42"/>
      <c r="B95" s="42" t="s">
        <v>65</v>
      </c>
      <c r="C95" s="36"/>
      <c r="D95" s="4"/>
      <c r="E95" s="24"/>
      <c r="F95" s="36"/>
      <c r="G95" s="4"/>
      <c r="H95" s="24"/>
      <c r="I95" s="36">
        <v>5731239</v>
      </c>
      <c r="J95" s="4"/>
      <c r="K95" s="24">
        <f>I95-J95</f>
        <v>5731239</v>
      </c>
    </row>
    <row r="96" spans="1:11" ht="15">
      <c r="A96" s="49"/>
      <c r="B96" s="42" t="s">
        <v>23</v>
      </c>
      <c r="C96" s="36"/>
      <c r="D96" s="4"/>
      <c r="E96" s="24"/>
      <c r="F96" s="36"/>
      <c r="G96" s="4"/>
      <c r="H96" s="24"/>
      <c r="I96" s="36"/>
      <c r="J96" s="4"/>
      <c r="K96" s="24"/>
    </row>
    <row r="97" spans="1:11" ht="15">
      <c r="A97" s="42"/>
      <c r="B97" s="44" t="s">
        <v>67</v>
      </c>
      <c r="C97" s="36"/>
      <c r="D97" s="4">
        <v>34992</v>
      </c>
      <c r="E97" s="24">
        <f>C97-D97</f>
        <v>-34992</v>
      </c>
      <c r="F97" s="36"/>
      <c r="G97" s="4">
        <v>34992</v>
      </c>
      <c r="H97" s="24">
        <f>F97-G97</f>
        <v>-34992</v>
      </c>
      <c r="I97" s="36"/>
      <c r="J97" s="4">
        <v>34992</v>
      </c>
      <c r="K97" s="24">
        <f>I97-J97</f>
        <v>-34992</v>
      </c>
    </row>
    <row r="98" spans="1:11" ht="15">
      <c r="A98" s="42"/>
      <c r="B98" s="44" t="s">
        <v>66</v>
      </c>
      <c r="C98" s="36"/>
      <c r="D98" s="4">
        <v>227207</v>
      </c>
      <c r="E98" s="24">
        <f>C98-D98</f>
        <v>-227207</v>
      </c>
      <c r="F98" s="36"/>
      <c r="G98" s="4"/>
      <c r="H98" s="24"/>
      <c r="I98" s="36"/>
      <c r="J98" s="4">
        <v>458499</v>
      </c>
      <c r="K98" s="24">
        <f>I98-J98</f>
        <v>-458499</v>
      </c>
    </row>
    <row r="99" spans="1:11" ht="15.75" thickBot="1">
      <c r="A99" s="42"/>
      <c r="B99" s="45"/>
      <c r="C99" s="88"/>
      <c r="D99" s="29"/>
      <c r="E99" s="30"/>
      <c r="F99" s="88"/>
      <c r="G99" s="29"/>
      <c r="H99" s="30"/>
      <c r="I99" s="88"/>
      <c r="J99" s="29"/>
      <c r="K99" s="30"/>
    </row>
    <row r="100" spans="1:11" ht="15">
      <c r="A100" s="50"/>
      <c r="B100" s="75" t="s">
        <v>23</v>
      </c>
      <c r="C100" s="104"/>
      <c r="D100" s="105"/>
      <c r="E100" s="106"/>
      <c r="F100" s="104"/>
      <c r="G100" s="105"/>
      <c r="H100" s="106"/>
      <c r="I100" s="104"/>
      <c r="J100" s="105"/>
      <c r="K100" s="106"/>
    </row>
    <row r="101" spans="1:11" ht="15">
      <c r="A101" s="60"/>
      <c r="B101" s="61"/>
      <c r="C101" s="62"/>
      <c r="D101" s="55"/>
      <c r="E101" s="63"/>
      <c r="F101" s="62"/>
      <c r="G101" s="55"/>
      <c r="H101" s="63"/>
      <c r="I101" s="62"/>
      <c r="J101" s="55"/>
      <c r="K101" s="63"/>
    </row>
    <row r="102" ht="15">
      <c r="E102" t="s">
        <v>68</v>
      </c>
    </row>
  </sheetData>
  <sheetProtection/>
  <mergeCells count="5">
    <mergeCell ref="A8:A9"/>
    <mergeCell ref="B8:B9"/>
    <mergeCell ref="C8:E8"/>
    <mergeCell ref="F8:H8"/>
    <mergeCell ref="I8:K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E1">
      <selection activeCell="I31" sqref="I31"/>
    </sheetView>
  </sheetViews>
  <sheetFormatPr defaultColWidth="9.140625" defaultRowHeight="15"/>
  <cols>
    <col min="1" max="1" width="13.28125" style="0" customWidth="1"/>
    <col min="2" max="2" width="27.00390625" style="0" customWidth="1"/>
    <col min="3" max="3" width="17.57421875" style="0" customWidth="1"/>
    <col min="4" max="4" width="15.421875" style="0" customWidth="1"/>
    <col min="5" max="5" width="13.7109375" style="0" customWidth="1"/>
    <col min="6" max="6" width="14.57421875" style="0" customWidth="1"/>
    <col min="7" max="7" width="14.8515625" style="0" customWidth="1"/>
    <col min="8" max="8" width="13.57421875" style="0" customWidth="1"/>
    <col min="9" max="9" width="14.7109375" style="0" customWidth="1"/>
    <col min="10" max="10" width="14.8515625" style="0" customWidth="1"/>
    <col min="11" max="11" width="13.421875" style="0" customWidth="1"/>
    <col min="12" max="12" width="15.28125" style="0" customWidth="1"/>
    <col min="13" max="13" width="15.140625" style="0" customWidth="1"/>
    <col min="14" max="14" width="13.57421875" style="0" customWidth="1"/>
  </cols>
  <sheetData>
    <row r="1" spans="12:14" ht="15">
      <c r="L1" s="117" t="s">
        <v>0</v>
      </c>
      <c r="M1" s="117"/>
      <c r="N1" s="117"/>
    </row>
    <row r="2" spans="12:14" ht="15">
      <c r="L2" s="117" t="s">
        <v>126</v>
      </c>
      <c r="M2" s="117"/>
      <c r="N2" s="117"/>
    </row>
    <row r="3" spans="12:14" ht="15">
      <c r="L3" s="117" t="s">
        <v>103</v>
      </c>
      <c r="M3" s="117"/>
      <c r="N3" s="117"/>
    </row>
    <row r="4" spans="12:14" ht="15">
      <c r="L4" s="117" t="s">
        <v>107</v>
      </c>
      <c r="M4" s="117"/>
      <c r="N4" s="117"/>
    </row>
    <row r="5" spans="1:14" ht="21">
      <c r="A5" s="173" t="s">
        <v>127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15"/>
      <c r="M5" s="115"/>
      <c r="N5" s="115"/>
    </row>
    <row r="6" spans="1:11" ht="21">
      <c r="A6" s="173" t="s">
        <v>128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2" ht="18" thickBot="1">
      <c r="A7" s="122"/>
      <c r="B7" s="122"/>
    </row>
    <row r="8" spans="1:14" ht="19.5" thickBot="1">
      <c r="A8" s="175" t="s">
        <v>117</v>
      </c>
      <c r="B8" s="177" t="s">
        <v>6</v>
      </c>
      <c r="C8" s="179" t="s">
        <v>125</v>
      </c>
      <c r="D8" s="180"/>
      <c r="E8" s="181"/>
      <c r="F8" s="182" t="s">
        <v>71</v>
      </c>
      <c r="G8" s="180"/>
      <c r="H8" s="181"/>
      <c r="I8" s="182" t="s">
        <v>111</v>
      </c>
      <c r="J8" s="180"/>
      <c r="K8" s="181"/>
      <c r="L8" s="182" t="s">
        <v>124</v>
      </c>
      <c r="M8" s="180"/>
      <c r="N8" s="181"/>
    </row>
    <row r="9" spans="1:14" ht="19.5" thickBot="1">
      <c r="A9" s="176"/>
      <c r="B9" s="178"/>
      <c r="C9" s="131" t="s">
        <v>8</v>
      </c>
      <c r="D9" s="131" t="s">
        <v>9</v>
      </c>
      <c r="E9" s="131" t="s">
        <v>10</v>
      </c>
      <c r="F9" s="131" t="s">
        <v>8</v>
      </c>
      <c r="G9" s="131" t="s">
        <v>9</v>
      </c>
      <c r="H9" s="131" t="s">
        <v>10</v>
      </c>
      <c r="I9" s="131" t="s">
        <v>8</v>
      </c>
      <c r="J9" s="132" t="s">
        <v>9</v>
      </c>
      <c r="K9" s="131" t="s">
        <v>10</v>
      </c>
      <c r="L9" s="131" t="s">
        <v>8</v>
      </c>
      <c r="M9" s="131" t="s">
        <v>9</v>
      </c>
      <c r="N9" s="131" t="s">
        <v>10</v>
      </c>
    </row>
    <row r="10" spans="1:14" ht="18.75">
      <c r="A10" s="123"/>
      <c r="B10" s="124" t="s">
        <v>24</v>
      </c>
      <c r="C10" s="129"/>
      <c r="D10" s="130"/>
      <c r="E10" s="128"/>
      <c r="F10" s="129"/>
      <c r="G10" s="130"/>
      <c r="H10" s="128"/>
      <c r="I10" s="129"/>
      <c r="J10" s="130"/>
      <c r="K10" s="128"/>
      <c r="L10" s="129"/>
      <c r="M10" s="130"/>
      <c r="N10" s="128"/>
    </row>
    <row r="11" spans="1:14" ht="18.75">
      <c r="A11" s="157">
        <f>D11+G11+J11+M11</f>
        <v>2170399</v>
      </c>
      <c r="B11" s="119" t="s">
        <v>14</v>
      </c>
      <c r="C11" s="138">
        <v>502181</v>
      </c>
      <c r="D11" s="139">
        <v>520896</v>
      </c>
      <c r="E11" s="137">
        <f aca="true" t="shared" si="0" ref="E11:E17">C11-D11</f>
        <v>-18715</v>
      </c>
      <c r="F11" s="138">
        <v>139327</v>
      </c>
      <c r="G11" s="139">
        <v>173632</v>
      </c>
      <c r="H11" s="137">
        <f aca="true" t="shared" si="1" ref="H11:H17">F11-G11</f>
        <v>-34305</v>
      </c>
      <c r="I11" s="138">
        <v>702641</v>
      </c>
      <c r="J11" s="139">
        <v>712936</v>
      </c>
      <c r="K11" s="137">
        <f aca="true" t="shared" si="2" ref="K11:K17">I11-J11</f>
        <v>-10295</v>
      </c>
      <c r="L11" s="138">
        <v>758771</v>
      </c>
      <c r="M11" s="139">
        <f>2170399-D11-G11-J11</f>
        <v>762935</v>
      </c>
      <c r="N11" s="137">
        <f>L11-M11</f>
        <v>-4164</v>
      </c>
    </row>
    <row r="12" spans="1:14" ht="18.75">
      <c r="A12" s="157">
        <f>D12+G12+J12+M12</f>
        <v>553300</v>
      </c>
      <c r="B12" s="119" t="s">
        <v>15</v>
      </c>
      <c r="C12" s="138">
        <v>128051</v>
      </c>
      <c r="D12" s="139">
        <v>132792</v>
      </c>
      <c r="E12" s="137">
        <f t="shared" si="0"/>
        <v>-4741</v>
      </c>
      <c r="F12" s="138">
        <v>35526</v>
      </c>
      <c r="G12" s="139">
        <v>44264</v>
      </c>
      <c r="H12" s="137">
        <f t="shared" si="1"/>
        <v>-8738</v>
      </c>
      <c r="I12" s="138">
        <v>179175</v>
      </c>
      <c r="J12" s="139">
        <v>182122</v>
      </c>
      <c r="K12" s="137">
        <f t="shared" si="2"/>
        <v>-2947</v>
      </c>
      <c r="L12" s="138">
        <v>193493</v>
      </c>
      <c r="M12" s="139">
        <v>194122</v>
      </c>
      <c r="N12" s="137">
        <f>L12-M12</f>
        <v>-629</v>
      </c>
    </row>
    <row r="13" spans="1:14" ht="18.75">
      <c r="A13" s="133">
        <f>C13+G13+J13+M13</f>
        <v>4413682</v>
      </c>
      <c r="B13" s="119" t="s">
        <v>78</v>
      </c>
      <c r="C13" s="138">
        <v>370600</v>
      </c>
      <c r="D13" s="139">
        <v>696212</v>
      </c>
      <c r="E13" s="140">
        <f t="shared" si="0"/>
        <v>-325612</v>
      </c>
      <c r="F13" s="138">
        <v>80750</v>
      </c>
      <c r="G13" s="139">
        <v>748184</v>
      </c>
      <c r="H13" s="137">
        <f t="shared" si="1"/>
        <v>-667434</v>
      </c>
      <c r="I13" s="138">
        <v>532950</v>
      </c>
      <c r="J13" s="139">
        <v>1606583</v>
      </c>
      <c r="K13" s="137">
        <f t="shared" si="2"/>
        <v>-1073633</v>
      </c>
      <c r="L13" s="138">
        <v>545700</v>
      </c>
      <c r="M13" s="139" t="s">
        <v>123</v>
      </c>
      <c r="N13" s="140">
        <f>L13-M13</f>
        <v>-1142615</v>
      </c>
    </row>
    <row r="14" spans="1:14" ht="18.75">
      <c r="A14" s="133">
        <f>C14+G14+J14+M14</f>
        <v>6492566</v>
      </c>
      <c r="B14" s="119" t="s">
        <v>17</v>
      </c>
      <c r="C14" s="138">
        <v>1770894</v>
      </c>
      <c r="D14" s="139">
        <v>1770894</v>
      </c>
      <c r="E14" s="137">
        <f t="shared" si="0"/>
        <v>0</v>
      </c>
      <c r="F14" s="138">
        <v>630483</v>
      </c>
      <c r="G14" s="139">
        <v>630483</v>
      </c>
      <c r="H14" s="137">
        <f t="shared" si="1"/>
        <v>0</v>
      </c>
      <c r="I14" s="138">
        <v>2249146</v>
      </c>
      <c r="J14" s="139">
        <v>2249146</v>
      </c>
      <c r="K14" s="137">
        <f t="shared" si="2"/>
        <v>0</v>
      </c>
      <c r="L14" s="138">
        <v>1842043</v>
      </c>
      <c r="M14" s="139">
        <v>1842043</v>
      </c>
      <c r="N14" s="137">
        <f>L14-M14</f>
        <v>0</v>
      </c>
    </row>
    <row r="15" spans="1:14" ht="18.75">
      <c r="A15" s="133">
        <f>C15+G15+J15+M15</f>
        <v>25985489</v>
      </c>
      <c r="B15" s="119" t="s">
        <v>27</v>
      </c>
      <c r="C15" s="138">
        <v>4277680</v>
      </c>
      <c r="D15" s="139">
        <v>5393155</v>
      </c>
      <c r="E15" s="137">
        <f t="shared" si="0"/>
        <v>-1115475</v>
      </c>
      <c r="F15" s="138">
        <v>1583043</v>
      </c>
      <c r="G15" s="139">
        <v>2570662</v>
      </c>
      <c r="H15" s="137">
        <f t="shared" si="1"/>
        <v>-987619</v>
      </c>
      <c r="I15" s="138">
        <v>6277652</v>
      </c>
      <c r="J15" s="139">
        <v>9711388</v>
      </c>
      <c r="K15" s="137">
        <f t="shared" si="2"/>
        <v>-3433736</v>
      </c>
      <c r="L15" s="138">
        <v>5907620</v>
      </c>
      <c r="M15" s="139">
        <v>9425759</v>
      </c>
      <c r="N15" s="137">
        <f>L15-M15</f>
        <v>-3518139</v>
      </c>
    </row>
    <row r="16" spans="1:14" ht="18.75">
      <c r="A16" s="157">
        <f>D16+G16+J16+M16</f>
        <v>2462400</v>
      </c>
      <c r="B16" s="119" t="s">
        <v>109</v>
      </c>
      <c r="C16" s="141"/>
      <c r="D16" s="139">
        <v>1872000</v>
      </c>
      <c r="E16" s="140">
        <f t="shared" si="0"/>
        <v>-1872000</v>
      </c>
      <c r="F16" s="138"/>
      <c r="G16" s="139">
        <v>590400</v>
      </c>
      <c r="H16" s="137">
        <f t="shared" si="1"/>
        <v>-590400</v>
      </c>
      <c r="I16" s="138"/>
      <c r="J16" s="139"/>
      <c r="K16" s="137">
        <f t="shared" si="2"/>
        <v>0</v>
      </c>
      <c r="L16" s="138"/>
      <c r="M16" s="139"/>
      <c r="N16" s="137"/>
    </row>
    <row r="17" spans="1:14" ht="18.75">
      <c r="A17" s="133">
        <f>D17+G17+J17+M17</f>
        <v>4052536</v>
      </c>
      <c r="B17" s="119" t="s">
        <v>75</v>
      </c>
      <c r="C17" s="138"/>
      <c r="D17" s="139">
        <v>454286</v>
      </c>
      <c r="E17" s="142">
        <f t="shared" si="0"/>
        <v>-454286</v>
      </c>
      <c r="F17" s="143"/>
      <c r="G17" s="144">
        <v>420188</v>
      </c>
      <c r="H17" s="137">
        <f t="shared" si="1"/>
        <v>-420188</v>
      </c>
      <c r="I17" s="138"/>
      <c r="J17" s="139">
        <v>1596186</v>
      </c>
      <c r="K17" s="137">
        <f t="shared" si="2"/>
        <v>-1596186</v>
      </c>
      <c r="L17" s="138"/>
      <c r="M17" s="139" t="s">
        <v>120</v>
      </c>
      <c r="N17" s="140">
        <f>L17-M17</f>
        <v>-1581876</v>
      </c>
    </row>
    <row r="18" spans="1:14" ht="18.75">
      <c r="A18" s="134" t="str">
        <f>M18</f>
        <v>1670672</v>
      </c>
      <c r="B18" s="119" t="s">
        <v>110</v>
      </c>
      <c r="C18" s="138"/>
      <c r="D18" s="139"/>
      <c r="E18" s="137"/>
      <c r="F18" s="138"/>
      <c r="G18" s="139"/>
      <c r="H18" s="137"/>
      <c r="I18" s="138"/>
      <c r="J18" s="139"/>
      <c r="K18" s="137"/>
      <c r="L18" s="138"/>
      <c r="M18" s="139" t="s">
        <v>119</v>
      </c>
      <c r="N18" s="140">
        <f>L18-M18</f>
        <v>-1670672</v>
      </c>
    </row>
    <row r="19" spans="1:14" ht="18.75">
      <c r="A19" s="133"/>
      <c r="B19" s="120" t="s">
        <v>63</v>
      </c>
      <c r="C19" s="138"/>
      <c r="D19" s="139"/>
      <c r="E19" s="137"/>
      <c r="F19" s="138"/>
      <c r="G19" s="139"/>
      <c r="H19" s="137"/>
      <c r="I19" s="138"/>
      <c r="J19" s="139"/>
      <c r="K19" s="137"/>
      <c r="L19" s="138"/>
      <c r="M19" s="139"/>
      <c r="N19" s="137"/>
    </row>
    <row r="20" spans="1:14" ht="18.75">
      <c r="A20" s="133"/>
      <c r="B20" s="119" t="s">
        <v>64</v>
      </c>
      <c r="C20" s="138">
        <v>1843207</v>
      </c>
      <c r="D20" s="139"/>
      <c r="E20" s="137">
        <f>C20-D20</f>
        <v>1843207</v>
      </c>
      <c r="F20" s="138"/>
      <c r="G20" s="139"/>
      <c r="H20" s="137"/>
      <c r="I20" s="138"/>
      <c r="J20" s="139"/>
      <c r="K20" s="137"/>
      <c r="L20" s="138"/>
      <c r="M20" s="139"/>
      <c r="N20" s="137"/>
    </row>
    <row r="21" spans="1:14" ht="18.75">
      <c r="A21" s="133"/>
      <c r="B21" s="119" t="s">
        <v>112</v>
      </c>
      <c r="C21" s="138"/>
      <c r="D21" s="139"/>
      <c r="E21" s="137"/>
      <c r="F21" s="138"/>
      <c r="G21" s="139"/>
      <c r="H21" s="137"/>
      <c r="I21" s="138">
        <v>5231239</v>
      </c>
      <c r="J21" s="139"/>
      <c r="K21" s="137">
        <f>I21-J21</f>
        <v>5231239</v>
      </c>
      <c r="L21" s="138"/>
      <c r="M21" s="139"/>
      <c r="N21" s="137"/>
    </row>
    <row r="22" spans="1:14" ht="18.75">
      <c r="A22" s="133"/>
      <c r="B22" s="119" t="s">
        <v>106</v>
      </c>
      <c r="C22" s="138"/>
      <c r="D22" s="139"/>
      <c r="E22" s="137"/>
      <c r="F22" s="138"/>
      <c r="G22" s="139"/>
      <c r="H22" s="137"/>
      <c r="I22" s="138"/>
      <c r="J22" s="139"/>
      <c r="K22" s="137"/>
      <c r="L22" s="138"/>
      <c r="M22" s="139"/>
      <c r="N22" s="137"/>
    </row>
    <row r="23" spans="1:14" ht="18.75">
      <c r="A23" s="133"/>
      <c r="B23" s="120" t="s">
        <v>104</v>
      </c>
      <c r="C23" s="138"/>
      <c r="D23" s="139"/>
      <c r="E23" s="137"/>
      <c r="F23" s="138"/>
      <c r="G23" s="139"/>
      <c r="H23" s="137"/>
      <c r="I23" s="138"/>
      <c r="J23" s="139"/>
      <c r="K23" s="137"/>
      <c r="L23" s="138"/>
      <c r="M23" s="139"/>
      <c r="N23" s="137"/>
    </row>
    <row r="24" spans="1:14" ht="18.75">
      <c r="A24" s="133"/>
      <c r="B24" s="119" t="s">
        <v>105</v>
      </c>
      <c r="C24" s="138"/>
      <c r="D24" s="139"/>
      <c r="E24" s="137"/>
      <c r="F24" s="138"/>
      <c r="G24" s="139"/>
      <c r="H24" s="137"/>
      <c r="I24" s="138">
        <v>1387918</v>
      </c>
      <c r="J24" s="139"/>
      <c r="K24" s="137">
        <v>1387918</v>
      </c>
      <c r="L24" s="138"/>
      <c r="M24" s="139"/>
      <c r="N24" s="137"/>
    </row>
    <row r="25" spans="1:14" ht="18.75">
      <c r="A25" s="133"/>
      <c r="B25" s="119" t="s">
        <v>114</v>
      </c>
      <c r="C25" s="138"/>
      <c r="D25" s="139"/>
      <c r="E25" s="137"/>
      <c r="F25" s="138"/>
      <c r="G25" s="139"/>
      <c r="H25" s="137"/>
      <c r="I25" s="138">
        <v>500000</v>
      </c>
      <c r="J25" s="139"/>
      <c r="K25" s="137">
        <v>500000</v>
      </c>
      <c r="L25" s="138"/>
      <c r="M25" s="139"/>
      <c r="N25" s="137"/>
    </row>
    <row r="26" spans="1:14" ht="18.75">
      <c r="A26" s="134"/>
      <c r="B26" s="120" t="s">
        <v>23</v>
      </c>
      <c r="C26" s="138"/>
      <c r="D26" s="139"/>
      <c r="E26" s="140">
        <f>E11+E12+E13+E14+E15+E16+E17+E20</f>
        <v>-1947622</v>
      </c>
      <c r="F26" s="138"/>
      <c r="G26" s="139"/>
      <c r="H26" s="137">
        <f>SUM(H11:H25)</f>
        <v>-2708684</v>
      </c>
      <c r="I26" s="138"/>
      <c r="J26" s="139"/>
      <c r="K26" s="137"/>
      <c r="L26" s="138"/>
      <c r="M26" s="139"/>
      <c r="N26" s="137">
        <f>N11+N12+N13+N14+N15+N16+N17+N18</f>
        <v>-7918095</v>
      </c>
    </row>
    <row r="27" spans="1:14" ht="18.75">
      <c r="A27" s="133"/>
      <c r="B27" s="120" t="s">
        <v>113</v>
      </c>
      <c r="C27" s="138"/>
      <c r="D27" s="139"/>
      <c r="E27" s="137">
        <f>C27-D27</f>
        <v>0</v>
      </c>
      <c r="F27" s="138"/>
      <c r="G27" s="139"/>
      <c r="H27" s="137">
        <f>F27-G27</f>
        <v>0</v>
      </c>
      <c r="I27" s="138"/>
      <c r="J27" s="139"/>
      <c r="K27" s="137">
        <f>I27-J27</f>
        <v>0</v>
      </c>
      <c r="L27" s="138"/>
      <c r="M27" s="139"/>
      <c r="N27" s="137">
        <f>L27-M27</f>
        <v>0</v>
      </c>
    </row>
    <row r="28" spans="1:14" ht="18.75">
      <c r="A28" s="133"/>
      <c r="B28" s="120" t="s">
        <v>66</v>
      </c>
      <c r="C28" s="138"/>
      <c r="D28" s="139"/>
      <c r="E28" s="137"/>
      <c r="F28" s="138"/>
      <c r="G28" s="139"/>
      <c r="H28" s="137"/>
      <c r="I28" s="138"/>
      <c r="J28" s="139"/>
      <c r="K28" s="137">
        <f>I28-J28</f>
        <v>0</v>
      </c>
      <c r="L28" s="138"/>
      <c r="M28" s="139"/>
      <c r="N28" s="137">
        <f>L28-M28</f>
        <v>0</v>
      </c>
    </row>
    <row r="29" spans="1:14" ht="18.75">
      <c r="A29" s="133"/>
      <c r="B29" s="119" t="s">
        <v>108</v>
      </c>
      <c r="C29" s="138"/>
      <c r="D29" s="139">
        <v>704258</v>
      </c>
      <c r="E29" s="137">
        <f>C29-D29</f>
        <v>-704258</v>
      </c>
      <c r="F29" s="138">
        <v>2708684</v>
      </c>
      <c r="G29" s="139"/>
      <c r="H29" s="137">
        <f>F29-G29</f>
        <v>2708684</v>
      </c>
      <c r="I29" s="138"/>
      <c r="J29" s="139">
        <v>1002213</v>
      </c>
      <c r="K29" s="137">
        <f>I29-J29</f>
        <v>-1002213</v>
      </c>
      <c r="L29" s="138"/>
      <c r="M29" s="139">
        <v>1002213</v>
      </c>
      <c r="N29" s="137">
        <f>L29-M29</f>
        <v>-1002213</v>
      </c>
    </row>
    <row r="30" spans="1:14" ht="18.75">
      <c r="A30" s="135"/>
      <c r="B30" s="121" t="s">
        <v>23</v>
      </c>
      <c r="C30" s="145">
        <f>SUM(C11:C29)</f>
        <v>8892613</v>
      </c>
      <c r="D30" s="146">
        <f>D11+D12+D13+D14+D15+D16+D17+D29</f>
        <v>11544493</v>
      </c>
      <c r="E30" s="147">
        <f>E11+E12+E13+E14+E15+E16+E17+E20+E29</f>
        <v>-2651880</v>
      </c>
      <c r="F30" s="145">
        <f>SUM(F11:F29)</f>
        <v>5177813</v>
      </c>
      <c r="G30" s="146">
        <f>SUM(G11:G29)</f>
        <v>5177813</v>
      </c>
      <c r="H30" s="147">
        <f>H26+H29</f>
        <v>0</v>
      </c>
      <c r="I30" s="145">
        <f>I11+I12+I13+I14+I15+I21+I24+I25</f>
        <v>17060721</v>
      </c>
      <c r="J30" s="146">
        <f>J11+J12+J13+J14+J15+J17+J29</f>
        <v>17060574</v>
      </c>
      <c r="K30" s="147">
        <f>K11+K12+K13+K15+K17+K21+K24+K25+K29</f>
        <v>147</v>
      </c>
      <c r="L30" s="145">
        <f>SUM(L11:L29)</f>
        <v>9247627</v>
      </c>
      <c r="M30" s="146">
        <f>M11+M12+M13+M14+M15+M17+M18+M29</f>
        <v>18167935</v>
      </c>
      <c r="N30" s="147">
        <f>N26+N29</f>
        <v>-8920308</v>
      </c>
    </row>
    <row r="31" spans="1:14" ht="18.75">
      <c r="A31" s="133"/>
      <c r="B31" s="126" t="s">
        <v>115</v>
      </c>
      <c r="C31" s="148"/>
      <c r="D31" s="143"/>
      <c r="E31" s="149" t="s">
        <v>76</v>
      </c>
      <c r="F31" s="148"/>
      <c r="G31" s="143"/>
      <c r="H31" s="149"/>
      <c r="I31" s="148"/>
      <c r="J31" s="143"/>
      <c r="K31" s="149"/>
      <c r="L31" s="148"/>
      <c r="M31" s="143"/>
      <c r="N31" s="149" t="s">
        <v>76</v>
      </c>
    </row>
    <row r="32" spans="1:14" ht="18.75">
      <c r="A32" s="133"/>
      <c r="B32" s="125" t="s">
        <v>75</v>
      </c>
      <c r="C32" s="148"/>
      <c r="D32" s="143"/>
      <c r="E32" s="159">
        <v>54.01</v>
      </c>
      <c r="F32" s="148"/>
      <c r="G32" s="143"/>
      <c r="H32" s="149"/>
      <c r="I32" s="148"/>
      <c r="J32" s="143"/>
      <c r="K32" s="149"/>
      <c r="L32" s="148"/>
      <c r="M32" s="143"/>
      <c r="N32" s="156" t="s">
        <v>121</v>
      </c>
    </row>
    <row r="33" spans="1:14" ht="18.75">
      <c r="A33" s="133"/>
      <c r="B33" s="125" t="s">
        <v>118</v>
      </c>
      <c r="C33" s="148"/>
      <c r="D33" s="143"/>
      <c r="E33" s="159">
        <v>42.9</v>
      </c>
      <c r="F33" s="148"/>
      <c r="G33" s="143"/>
      <c r="H33" s="149"/>
      <c r="I33" s="148"/>
      <c r="J33" s="143"/>
      <c r="K33" s="149"/>
      <c r="L33" s="148"/>
      <c r="M33" s="143"/>
      <c r="N33" s="155">
        <v>105.2829</v>
      </c>
    </row>
    <row r="34" spans="1:14" ht="18.75">
      <c r="A34" s="133"/>
      <c r="B34" s="119" t="s">
        <v>110</v>
      </c>
      <c r="C34" s="148"/>
      <c r="D34" s="143"/>
      <c r="E34" s="149"/>
      <c r="F34" s="148"/>
      <c r="G34" s="143"/>
      <c r="H34" s="149"/>
      <c r="I34" s="148"/>
      <c r="J34" s="143"/>
      <c r="K34" s="149"/>
      <c r="L34" s="148"/>
      <c r="M34" s="143"/>
      <c r="N34" s="150" t="s">
        <v>122</v>
      </c>
    </row>
    <row r="35" spans="1:14" ht="19.5" thickBot="1">
      <c r="A35" s="136"/>
      <c r="B35" s="127" t="s">
        <v>116</v>
      </c>
      <c r="C35" s="151"/>
      <c r="D35" s="152"/>
      <c r="E35" s="158">
        <v>14400</v>
      </c>
      <c r="F35" s="151"/>
      <c r="G35" s="152"/>
      <c r="H35" s="158">
        <v>14400</v>
      </c>
      <c r="I35" s="151"/>
      <c r="J35" s="152"/>
      <c r="K35" s="153"/>
      <c r="L35" s="151"/>
      <c r="M35" s="152"/>
      <c r="N35" s="154" t="s">
        <v>94</v>
      </c>
    </row>
    <row r="36" spans="1:14" ht="18.75">
      <c r="A36" s="118"/>
      <c r="B36" s="118"/>
      <c r="C36" s="118"/>
      <c r="D36" s="118"/>
      <c r="E36" s="118"/>
      <c r="F36" s="118"/>
      <c r="J36" s="118"/>
      <c r="K36" s="118"/>
      <c r="L36" s="118"/>
      <c r="M36" s="118"/>
      <c r="N36" s="118"/>
    </row>
    <row r="37" spans="1:14" ht="18.75">
      <c r="A37" s="118"/>
      <c r="B37" s="118"/>
      <c r="C37" s="171"/>
      <c r="D37" s="171"/>
      <c r="E37" s="171"/>
      <c r="F37" s="118"/>
      <c r="K37" s="118"/>
      <c r="L37" s="118"/>
      <c r="M37" s="118"/>
      <c r="N37" s="118"/>
    </row>
    <row r="38" spans="3:14" ht="18.75">
      <c r="C38" s="172"/>
      <c r="D38" s="172"/>
      <c r="E38" s="172"/>
      <c r="F38" s="116"/>
      <c r="G38" s="116"/>
      <c r="H38" s="116"/>
      <c r="I38" s="116"/>
      <c r="J38" s="116"/>
      <c r="K38" s="116"/>
      <c r="L38" s="116"/>
      <c r="M38" s="116"/>
      <c r="N38" s="116"/>
    </row>
    <row r="39" spans="10:12" ht="19.5">
      <c r="J39" s="174" t="s">
        <v>129</v>
      </c>
      <c r="K39" s="174"/>
      <c r="L39" s="174"/>
    </row>
  </sheetData>
  <sheetProtection/>
  <mergeCells count="11">
    <mergeCell ref="L8:N8"/>
    <mergeCell ref="C37:E37"/>
    <mergeCell ref="C38:E38"/>
    <mergeCell ref="A6:K6"/>
    <mergeCell ref="A5:K5"/>
    <mergeCell ref="J39:L39"/>
    <mergeCell ref="A8:A9"/>
    <mergeCell ref="B8:B9"/>
    <mergeCell ref="C8:E8"/>
    <mergeCell ref="F8:H8"/>
    <mergeCell ref="I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2012-02-17T10:09:20Z</dcterms:modified>
  <cp:category/>
  <cp:version/>
  <cp:contentType/>
  <cp:contentStatus/>
</cp:coreProperties>
</file>